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https://kpn1303226.sharepoint.com/sites/saiga/Gedeelde  documenten/Roosters Saiga/Leerdoelen/"/>
    </mc:Choice>
  </mc:AlternateContent>
  <xr:revisionPtr revIDLastSave="266" documentId="8_{C0DC0FE3-BE87-4D3A-A9F4-04E97B1530B9}" xr6:coauthVersionLast="45" xr6:coauthVersionMax="45" xr10:uidLastSave="{F6FA94F4-8865-4C8A-9EF5-F590B6C84342}"/>
  <bookViews>
    <workbookView xWindow="-120" yWindow="-120" windowWidth="29040" windowHeight="15960" tabRatio="867" activeTab="2" xr2:uid="{00000000-000D-0000-FFFF-FFFF00000000}"/>
  </bookViews>
  <sheets>
    <sheet name="Gebruik" sheetId="52" r:id="rId1"/>
    <sheet name="Ur-vak-EC" sheetId="48" r:id="rId2"/>
    <sheet name="P-AN" sheetId="53" r:id="rId3"/>
    <sheet name="P-AnL" sheetId="54" r:id="rId4"/>
    <sheet name="P-Fy" sheetId="55" r:id="rId5"/>
    <sheet name="P-FyL" sheetId="56" r:id="rId6"/>
    <sheet name="P-Pa" sheetId="57" r:id="rId7"/>
    <sheet name="P-PL" sheetId="58" r:id="rId8"/>
    <sheet name="P-Ne" sheetId="59" r:id="rId9"/>
    <sheet name="P-NeL" sheetId="60" r:id="rId10"/>
    <sheet name="P-Bio" sheetId="61" r:id="rId11"/>
    <sheet name="P-BiL" sheetId="62" r:id="rId12"/>
    <sheet name="P-ME" sheetId="63" r:id="rId13"/>
    <sheet name="P-MeL" sheetId="64" r:id="rId14"/>
    <sheet name="P-EE" sheetId="65" r:id="rId15"/>
    <sheet name="P-EeL" sheetId="66" r:id="rId16"/>
    <sheet name="P-So" sheetId="67" r:id="rId17"/>
    <sheet name="P-SL" sheetId="68" r:id="rId18"/>
    <sheet name="P-Sc" sheetId="69" r:id="rId19"/>
    <sheet name="P-ScL" sheetId="70" r:id="rId20"/>
    <sheet name="BW" sheetId="6" r:id="rId21"/>
    <sheet name="BL" sheetId="26" r:id="rId22"/>
    <sheet name="EX" sheetId="5" r:id="rId23"/>
    <sheet name="EL" sheetId="27" r:id="rId24"/>
    <sheet name="CR" sheetId="7" r:id="rId25"/>
    <sheet name="CL" sheetId="28" r:id="rId26"/>
    <sheet name="AB" sheetId="8" r:id="rId27"/>
    <sheet name="AL" sheetId="29" r:id="rId28"/>
    <sheet name="FY" sheetId="9" r:id="rId29"/>
    <sheet name="FYL" sheetId="30" r:id="rId30"/>
    <sheet name="TH" sheetId="25" r:id="rId31"/>
    <sheet name="THL" sheetId="31" r:id="rId32"/>
    <sheet name="EM-EV" sheetId="1" r:id="rId33"/>
    <sheet name="EEL" sheetId="37" r:id="rId34"/>
    <sheet name="PA" sheetId="22" r:id="rId35"/>
    <sheet name="PAL" sheetId="38" r:id="rId36"/>
    <sheet name="NEU" sheetId="14" r:id="rId37"/>
    <sheet name="NEL" sheetId="39" r:id="rId38"/>
    <sheet name="MFA" sheetId="13" r:id="rId39"/>
    <sheet name="MFL" sheetId="40" r:id="rId40"/>
    <sheet name="FI" sheetId="15" r:id="rId41"/>
    <sheet name="FIL" sheetId="42" r:id="rId42"/>
    <sheet name="SO" sheetId="18" r:id="rId43"/>
    <sheet name="SOL" sheetId="41" r:id="rId44"/>
    <sheet name="KL" sheetId="44" r:id="rId45"/>
    <sheet name="Sch" sheetId="46" r:id="rId46"/>
    <sheet name="TOT" sheetId="43" r:id="rId47"/>
    <sheet name="Campus" sheetId="50" r:id="rId48"/>
    <sheet name="CS uren" sheetId="47" r:id="rId49"/>
    <sheet name="Blad3" sheetId="51" r:id="rId50"/>
  </sheets>
  <externalReferences>
    <externalReference r:id="rId51"/>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W37" i="5" l="1"/>
  <c r="U7" i="48"/>
  <c r="U6" i="48"/>
  <c r="U5" i="48"/>
  <c r="U4" i="48"/>
  <c r="U3" i="48"/>
  <c r="O8" i="48"/>
  <c r="O7" i="48"/>
  <c r="O6" i="48"/>
  <c r="O5" i="48"/>
  <c r="O4" i="48"/>
  <c r="O3" i="48"/>
  <c r="I6" i="48"/>
  <c r="I5" i="48"/>
  <c r="I4" i="48"/>
  <c r="C6" i="48"/>
  <c r="I3" i="48"/>
  <c r="C8" i="48" l="1"/>
  <c r="C7" i="48"/>
  <c r="C5" i="48"/>
  <c r="C4" i="48"/>
  <c r="C3" i="48"/>
  <c r="B19" i="70" l="1"/>
  <c r="F18" i="70"/>
  <c r="F17" i="70"/>
  <c r="F16" i="70"/>
  <c r="F15" i="70"/>
  <c r="F14" i="70"/>
  <c r="B11" i="70"/>
  <c r="B21" i="70" s="1"/>
  <c r="F10" i="70"/>
  <c r="F9" i="70"/>
  <c r="F8" i="70"/>
  <c r="F7" i="70"/>
  <c r="F6" i="70"/>
  <c r="F5" i="70"/>
  <c r="F4" i="70"/>
  <c r="F3" i="70"/>
  <c r="A18" i="69"/>
  <c r="A10" i="69"/>
  <c r="B78" i="68"/>
  <c r="F77" i="68"/>
  <c r="F76" i="68"/>
  <c r="F75" i="68"/>
  <c r="F74" i="68"/>
  <c r="F73" i="68"/>
  <c r="F72" i="68"/>
  <c r="F71" i="68"/>
  <c r="F70" i="68"/>
  <c r="F69" i="68"/>
  <c r="F68" i="68"/>
  <c r="B65" i="68"/>
  <c r="F64" i="68"/>
  <c r="F63" i="68"/>
  <c r="F62" i="68"/>
  <c r="F61" i="68"/>
  <c r="F60" i="68"/>
  <c r="F59" i="68"/>
  <c r="F58" i="68"/>
  <c r="F57" i="68"/>
  <c r="F56" i="68"/>
  <c r="F55" i="68"/>
  <c r="B52" i="68"/>
  <c r="F51" i="68"/>
  <c r="F50" i="68"/>
  <c r="F49" i="68"/>
  <c r="F48" i="68"/>
  <c r="F47" i="68"/>
  <c r="F46" i="68"/>
  <c r="F45" i="68"/>
  <c r="F44" i="68"/>
  <c r="F43" i="68"/>
  <c r="F42" i="68"/>
  <c r="F41" i="68"/>
  <c r="F40" i="68"/>
  <c r="B37" i="68"/>
  <c r="F36" i="68"/>
  <c r="F35" i="68"/>
  <c r="F34" i="68"/>
  <c r="F33" i="68"/>
  <c r="F32" i="68"/>
  <c r="F31" i="68"/>
  <c r="F30" i="68"/>
  <c r="F29" i="68"/>
  <c r="B26" i="68"/>
  <c r="F25" i="68"/>
  <c r="F24" i="68"/>
  <c r="F23" i="68"/>
  <c r="F22" i="68"/>
  <c r="F21" i="68"/>
  <c r="F20" i="68"/>
  <c r="F19" i="68"/>
  <c r="F18" i="68"/>
  <c r="F17" i="68"/>
  <c r="F16" i="68"/>
  <c r="F15" i="68"/>
  <c r="F14" i="68"/>
  <c r="B11" i="68"/>
  <c r="F10" i="68"/>
  <c r="F9" i="68"/>
  <c r="F8" i="68"/>
  <c r="F7" i="68"/>
  <c r="F6" i="68"/>
  <c r="F5" i="68"/>
  <c r="F4" i="68"/>
  <c r="F3" i="68"/>
  <c r="A57" i="67"/>
  <c r="A49" i="67"/>
  <c r="A40" i="67"/>
  <c r="A28" i="67"/>
  <c r="A16" i="67"/>
  <c r="A6" i="67"/>
  <c r="B30" i="66"/>
  <c r="B32" i="66" s="1"/>
  <c r="F29" i="66"/>
  <c r="F28" i="66"/>
  <c r="F27" i="66"/>
  <c r="F26" i="66"/>
  <c r="F25" i="66"/>
  <c r="F24" i="66"/>
  <c r="F23" i="66"/>
  <c r="F22" i="66"/>
  <c r="F21" i="66"/>
  <c r="F20" i="66"/>
  <c r="F19" i="66"/>
  <c r="F18" i="66"/>
  <c r="B15" i="66"/>
  <c r="F12" i="66"/>
  <c r="F11" i="66"/>
  <c r="F10" i="66"/>
  <c r="F9" i="66"/>
  <c r="F8" i="66"/>
  <c r="F7" i="66"/>
  <c r="F6" i="66"/>
  <c r="F5" i="66"/>
  <c r="F4" i="66"/>
  <c r="F3" i="66"/>
  <c r="A16" i="65"/>
  <c r="A8" i="65"/>
  <c r="B54" i="64"/>
  <c r="F53" i="64"/>
  <c r="F52" i="64"/>
  <c r="F51" i="64"/>
  <c r="F50" i="64"/>
  <c r="F49" i="64"/>
  <c r="F48" i="64"/>
  <c r="F47" i="64"/>
  <c r="F46" i="64"/>
  <c r="F45" i="64"/>
  <c r="F44" i="64"/>
  <c r="F43" i="64"/>
  <c r="F42" i="64"/>
  <c r="F41" i="64"/>
  <c r="F40" i="64"/>
  <c r="F39" i="64"/>
  <c r="F38" i="64"/>
  <c r="F37" i="64"/>
  <c r="F36" i="64"/>
  <c r="F35" i="64"/>
  <c r="F34" i="64"/>
  <c r="F33" i="64"/>
  <c r="F32" i="64"/>
  <c r="F31" i="64"/>
  <c r="F30" i="64"/>
  <c r="F26" i="64"/>
  <c r="F25" i="64"/>
  <c r="F24" i="64"/>
  <c r="F23" i="64"/>
  <c r="F22" i="64"/>
  <c r="F21" i="64"/>
  <c r="F20" i="64"/>
  <c r="F19" i="64"/>
  <c r="F18" i="64"/>
  <c r="F17" i="64"/>
  <c r="F16" i="64"/>
  <c r="F15" i="64"/>
  <c r="F14" i="64"/>
  <c r="F13" i="64"/>
  <c r="F12" i="64"/>
  <c r="F11" i="64"/>
  <c r="F10" i="64"/>
  <c r="F9" i="64"/>
  <c r="F8" i="64"/>
  <c r="F7" i="64"/>
  <c r="F6" i="64"/>
  <c r="F5" i="64"/>
  <c r="F4" i="64"/>
  <c r="F3" i="64"/>
  <c r="A23" i="63"/>
  <c r="A26" i="63" s="1"/>
  <c r="A10" i="63"/>
  <c r="B113" i="62"/>
  <c r="F112" i="62"/>
  <c r="F111" i="62"/>
  <c r="F110" i="62"/>
  <c r="F109" i="62"/>
  <c r="F108" i="62"/>
  <c r="F107" i="62"/>
  <c r="F106" i="62"/>
  <c r="F105" i="62"/>
  <c r="F104" i="62"/>
  <c r="F103" i="62"/>
  <c r="F102" i="62"/>
  <c r="F101" i="62"/>
  <c r="F100" i="62"/>
  <c r="F99" i="62"/>
  <c r="F98" i="62"/>
  <c r="F97" i="62"/>
  <c r="F96" i="62"/>
  <c r="F95" i="62"/>
  <c r="F94" i="62"/>
  <c r="F93" i="62"/>
  <c r="F92" i="62"/>
  <c r="F91" i="62"/>
  <c r="F90" i="62"/>
  <c r="F89" i="62"/>
  <c r="B85" i="62"/>
  <c r="F84" i="62"/>
  <c r="F83" i="62"/>
  <c r="F82" i="62"/>
  <c r="F81" i="62"/>
  <c r="F80" i="62"/>
  <c r="F79" i="62"/>
  <c r="F78" i="62"/>
  <c r="F77" i="62"/>
  <c r="F76" i="62"/>
  <c r="F75" i="62"/>
  <c r="F74" i="62"/>
  <c r="F73" i="62"/>
  <c r="F72" i="62"/>
  <c r="F71" i="62"/>
  <c r="F70" i="62"/>
  <c r="F69" i="62"/>
  <c r="F68" i="62"/>
  <c r="F67" i="62"/>
  <c r="F66" i="62"/>
  <c r="F65" i="62"/>
  <c r="B62" i="62"/>
  <c r="F61" i="62"/>
  <c r="F60" i="62"/>
  <c r="F59" i="62"/>
  <c r="F58" i="62"/>
  <c r="F57" i="62"/>
  <c r="F56" i="62"/>
  <c r="F55" i="62"/>
  <c r="F54" i="62"/>
  <c r="F53" i="62"/>
  <c r="F52" i="62"/>
  <c r="F51" i="62"/>
  <c r="F50" i="62"/>
  <c r="F49" i="62"/>
  <c r="F48" i="62"/>
  <c r="F47" i="62"/>
  <c r="F46" i="62"/>
  <c r="F45" i="62"/>
  <c r="F44" i="62"/>
  <c r="F43" i="62"/>
  <c r="F42" i="62"/>
  <c r="B39" i="62"/>
  <c r="F38" i="62"/>
  <c r="F37" i="62"/>
  <c r="F36" i="62"/>
  <c r="F35" i="62"/>
  <c r="F34" i="62"/>
  <c r="F33" i="62"/>
  <c r="F32" i="62"/>
  <c r="F31" i="62"/>
  <c r="F30" i="62"/>
  <c r="F29" i="62"/>
  <c r="F28" i="62"/>
  <c r="F27" i="62"/>
  <c r="F26" i="62"/>
  <c r="F25" i="62"/>
  <c r="F24" i="62"/>
  <c r="F23" i="62"/>
  <c r="F22" i="62"/>
  <c r="F21" i="62"/>
  <c r="F20" i="62"/>
  <c r="F19" i="62"/>
  <c r="F18" i="62"/>
  <c r="F17" i="62"/>
  <c r="F16" i="62"/>
  <c r="F15" i="62"/>
  <c r="F14" i="62"/>
  <c r="F13" i="62"/>
  <c r="F12" i="62"/>
  <c r="F11" i="62"/>
  <c r="F10" i="62"/>
  <c r="F9" i="62"/>
  <c r="F8" i="62"/>
  <c r="F7" i="62"/>
  <c r="F6" i="62"/>
  <c r="F5" i="62"/>
  <c r="F4" i="62"/>
  <c r="F3" i="62"/>
  <c r="A41" i="61"/>
  <c r="A29" i="61"/>
  <c r="A17" i="61"/>
  <c r="A6" i="61"/>
  <c r="D35" i="60"/>
  <c r="C35" i="60"/>
  <c r="B35" i="60"/>
  <c r="H32" i="60"/>
  <c r="H31" i="60"/>
  <c r="H30" i="60"/>
  <c r="H29" i="60"/>
  <c r="H28" i="60"/>
  <c r="H27" i="60"/>
  <c r="H26" i="60"/>
  <c r="H25" i="60"/>
  <c r="H24" i="60"/>
  <c r="H23" i="60"/>
  <c r="H22" i="60"/>
  <c r="H21" i="60"/>
  <c r="H20" i="60"/>
  <c r="H19" i="60"/>
  <c r="H18" i="60"/>
  <c r="H17" i="60"/>
  <c r="H16" i="60"/>
  <c r="H15" i="60"/>
  <c r="H14" i="60"/>
  <c r="H13" i="60"/>
  <c r="H12" i="60"/>
  <c r="H11" i="60"/>
  <c r="H10" i="60"/>
  <c r="H9" i="60"/>
  <c r="H8" i="60"/>
  <c r="H7" i="60"/>
  <c r="H6" i="60"/>
  <c r="H5" i="60"/>
  <c r="H4" i="60"/>
  <c r="H3" i="60"/>
  <c r="H10" i="59"/>
  <c r="A10" i="59"/>
  <c r="B68" i="58"/>
  <c r="B70" i="58" s="1"/>
  <c r="G67" i="58"/>
  <c r="G66" i="58"/>
  <c r="G65" i="58"/>
  <c r="G64" i="58"/>
  <c r="G63" i="58"/>
  <c r="G62" i="58"/>
  <c r="G61" i="58"/>
  <c r="G60" i="58"/>
  <c r="B57" i="58"/>
  <c r="G56" i="58"/>
  <c r="G55" i="58"/>
  <c r="G54" i="58"/>
  <c r="G53" i="58"/>
  <c r="G52" i="58"/>
  <c r="G51" i="58"/>
  <c r="G50" i="58"/>
  <c r="G49" i="58"/>
  <c r="G48" i="58"/>
  <c r="G47" i="58"/>
  <c r="G46" i="58"/>
  <c r="G45" i="58"/>
  <c r="G44" i="58"/>
  <c r="G43" i="58"/>
  <c r="G42" i="58"/>
  <c r="G41" i="58"/>
  <c r="G40" i="58"/>
  <c r="G39" i="58"/>
  <c r="G38" i="58"/>
  <c r="G37" i="58"/>
  <c r="G36" i="58"/>
  <c r="G35" i="58"/>
  <c r="G34" i="58"/>
  <c r="G33" i="58"/>
  <c r="G32" i="58"/>
  <c r="G31" i="58"/>
  <c r="G30" i="58"/>
  <c r="G29" i="58"/>
  <c r="G28" i="58"/>
  <c r="G27" i="58"/>
  <c r="G26" i="58"/>
  <c r="G25" i="58"/>
  <c r="G24" i="58"/>
  <c r="G23" i="58"/>
  <c r="G22" i="58"/>
  <c r="G21" i="58"/>
  <c r="G20" i="58"/>
  <c r="G19" i="58"/>
  <c r="G18" i="58"/>
  <c r="G17" i="58"/>
  <c r="G16" i="58"/>
  <c r="G15" i="58"/>
  <c r="G14" i="58"/>
  <c r="G13" i="58"/>
  <c r="G12" i="58"/>
  <c r="G11" i="58"/>
  <c r="G10" i="58"/>
  <c r="G9" i="58"/>
  <c r="G8" i="58"/>
  <c r="G7" i="58"/>
  <c r="G6" i="58"/>
  <c r="G5" i="58"/>
  <c r="G4" i="58"/>
  <c r="G3" i="58"/>
  <c r="A20" i="57"/>
  <c r="I11" i="57"/>
  <c r="A11" i="57"/>
  <c r="B62" i="56"/>
  <c r="F61" i="56"/>
  <c r="F60" i="56"/>
  <c r="F59" i="56"/>
  <c r="F58" i="56"/>
  <c r="F57" i="56"/>
  <c r="F56" i="56"/>
  <c r="F55" i="56"/>
  <c r="F54" i="56"/>
  <c r="B51" i="56"/>
  <c r="F50" i="56"/>
  <c r="F49" i="56"/>
  <c r="F48" i="56"/>
  <c r="F47" i="56"/>
  <c r="F46" i="56"/>
  <c r="F45" i="56"/>
  <c r="F44" i="56"/>
  <c r="F43" i="56"/>
  <c r="F42" i="56"/>
  <c r="F41" i="56"/>
  <c r="F40" i="56"/>
  <c r="F39" i="56"/>
  <c r="F38" i="56"/>
  <c r="F37" i="56"/>
  <c r="F36" i="56"/>
  <c r="F35" i="56"/>
  <c r="F34" i="56"/>
  <c r="F33" i="56"/>
  <c r="F32" i="56"/>
  <c r="F31" i="56"/>
  <c r="F30" i="56"/>
  <c r="F29" i="56"/>
  <c r="F28" i="56"/>
  <c r="F27" i="56"/>
  <c r="F26" i="56"/>
  <c r="F25" i="56"/>
  <c r="F24" i="56"/>
  <c r="F23" i="56"/>
  <c r="F22" i="56"/>
  <c r="F21" i="56"/>
  <c r="F20" i="56"/>
  <c r="F19" i="56"/>
  <c r="F18" i="56"/>
  <c r="F17" i="56"/>
  <c r="F16" i="56"/>
  <c r="F15" i="56"/>
  <c r="F14" i="56"/>
  <c r="F13" i="56"/>
  <c r="F12" i="56"/>
  <c r="F11" i="56"/>
  <c r="F10" i="56"/>
  <c r="F9" i="56"/>
  <c r="F8" i="56"/>
  <c r="F7" i="56"/>
  <c r="F6" i="56"/>
  <c r="F5" i="56"/>
  <c r="F4" i="56"/>
  <c r="F3" i="56"/>
  <c r="AA70" i="48"/>
  <c r="AA67" i="48"/>
  <c r="A22" i="55"/>
  <c r="P11" i="55"/>
  <c r="A11" i="55"/>
  <c r="D109" i="54"/>
  <c r="C109" i="54"/>
  <c r="B109" i="54"/>
  <c r="I108" i="54"/>
  <c r="I107" i="54"/>
  <c r="I106" i="54"/>
  <c r="I105" i="54"/>
  <c r="I104" i="54"/>
  <c r="I103" i="54"/>
  <c r="I102" i="54"/>
  <c r="I101" i="54"/>
  <c r="I100" i="54"/>
  <c r="I99" i="54"/>
  <c r="I98" i="54"/>
  <c r="I97" i="54"/>
  <c r="I96" i="54"/>
  <c r="I95" i="54"/>
  <c r="I94" i="54"/>
  <c r="I93" i="54"/>
  <c r="I92" i="54"/>
  <c r="I91" i="54"/>
  <c r="I90" i="54"/>
  <c r="I89" i="54"/>
  <c r="I88" i="54"/>
  <c r="I87" i="54"/>
  <c r="I86" i="54"/>
  <c r="I85" i="54"/>
  <c r="I84" i="54"/>
  <c r="I83" i="54"/>
  <c r="I82" i="54"/>
  <c r="I81" i="54"/>
  <c r="I80" i="54"/>
  <c r="I79" i="54"/>
  <c r="I78" i="54"/>
  <c r="I77" i="54"/>
  <c r="I76" i="54"/>
  <c r="I75" i="54"/>
  <c r="I74" i="54"/>
  <c r="I73" i="54"/>
  <c r="I72" i="54"/>
  <c r="I71" i="54"/>
  <c r="I70" i="54"/>
  <c r="I69" i="54"/>
  <c r="I68" i="54"/>
  <c r="I67" i="54"/>
  <c r="I66" i="54"/>
  <c r="I65" i="54"/>
  <c r="I64" i="54"/>
  <c r="I63" i="54"/>
  <c r="I62" i="54"/>
  <c r="I61" i="54"/>
  <c r="I60" i="54"/>
  <c r="I59" i="54"/>
  <c r="I58" i="54"/>
  <c r="I57" i="54"/>
  <c r="I56" i="54"/>
  <c r="I55" i="54"/>
  <c r="I54" i="54"/>
  <c r="I53" i="54"/>
  <c r="D51" i="54"/>
  <c r="C51" i="54"/>
  <c r="B51" i="54"/>
  <c r="I50" i="54"/>
  <c r="I49" i="54"/>
  <c r="I48" i="54"/>
  <c r="I47" i="54"/>
  <c r="I46" i="54"/>
  <c r="I45" i="54"/>
  <c r="I44" i="54"/>
  <c r="I43" i="54"/>
  <c r="I42" i="54"/>
  <c r="I41" i="54"/>
  <c r="I40" i="54"/>
  <c r="I39" i="54"/>
  <c r="I38" i="54"/>
  <c r="I37" i="54"/>
  <c r="I36" i="54"/>
  <c r="I35" i="54"/>
  <c r="I34" i="54"/>
  <c r="I33" i="54"/>
  <c r="I32" i="54"/>
  <c r="I31" i="54"/>
  <c r="I30" i="54"/>
  <c r="I29" i="54"/>
  <c r="I28" i="54"/>
  <c r="I27" i="54"/>
  <c r="I26" i="54"/>
  <c r="I25" i="54"/>
  <c r="I24" i="54"/>
  <c r="I23" i="54"/>
  <c r="I22" i="54"/>
  <c r="I21" i="54"/>
  <c r="I20" i="54"/>
  <c r="I19" i="54"/>
  <c r="I18" i="54"/>
  <c r="I17" i="54"/>
  <c r="I16" i="54"/>
  <c r="I15" i="54"/>
  <c r="I14" i="54"/>
  <c r="I13" i="54"/>
  <c r="I12" i="54"/>
  <c r="I11" i="54"/>
  <c r="I10" i="54"/>
  <c r="I9" i="54"/>
  <c r="I8" i="54"/>
  <c r="I7" i="54"/>
  <c r="I6" i="54"/>
  <c r="I5" i="54"/>
  <c r="I4" i="54"/>
  <c r="I3" i="54"/>
  <c r="I22" i="53"/>
  <c r="A22" i="53"/>
  <c r="I10" i="53"/>
  <c r="A10" i="53"/>
  <c r="O44" i="48" l="1"/>
  <c r="C68" i="48"/>
  <c r="I71" i="48"/>
  <c r="C50" i="48"/>
  <c r="C62" i="48"/>
  <c r="C66" i="48"/>
  <c r="C71" i="48"/>
  <c r="C77" i="48"/>
  <c r="C65" i="48"/>
  <c r="C64" i="48"/>
  <c r="C61" i="48"/>
  <c r="C60" i="48"/>
  <c r="C59" i="48"/>
  <c r="C58" i="48"/>
  <c r="C49" i="48"/>
  <c r="C48" i="48"/>
  <c r="C47" i="48"/>
  <c r="C46" i="48"/>
  <c r="C45" i="48"/>
  <c r="C44" i="48"/>
  <c r="P54" i="48"/>
  <c r="P48" i="48"/>
  <c r="Q48" i="48"/>
  <c r="Q59" i="48"/>
  <c r="J19" i="46" l="1"/>
  <c r="W55" i="48"/>
  <c r="E66" i="48"/>
  <c r="W71" i="48"/>
  <c r="Z71" i="48"/>
  <c r="AA71" i="48"/>
  <c r="Y68" i="48"/>
  <c r="Z66" i="48"/>
  <c r="Z64" i="48"/>
  <c r="X69" i="48"/>
  <c r="X68" i="48"/>
  <c r="X66" i="48"/>
  <c r="X65" i="48"/>
  <c r="X64" i="48"/>
  <c r="AA55" i="48"/>
  <c r="AA54" i="48"/>
  <c r="Z55" i="48"/>
  <c r="Z54" i="48"/>
  <c r="X61" i="48"/>
  <c r="Y61" i="48"/>
  <c r="Y55" i="48"/>
  <c r="Y54" i="48"/>
  <c r="X54" i="48"/>
  <c r="V68" i="48"/>
  <c r="V67" i="48"/>
  <c r="V64" i="48"/>
  <c r="W57" i="48"/>
  <c r="W56" i="48"/>
  <c r="V57" i="48"/>
  <c r="W51" i="48"/>
  <c r="X51" i="48"/>
  <c r="Y51" i="48"/>
  <c r="Z51" i="48"/>
  <c r="AA51" i="48"/>
  <c r="V51" i="48"/>
  <c r="V58" i="48"/>
  <c r="V59" i="48"/>
  <c r="V55" i="48"/>
  <c r="V54" i="48"/>
  <c r="V71" i="48" l="1"/>
  <c r="V61" i="48"/>
  <c r="AA61" i="48"/>
  <c r="Z61" i="48"/>
  <c r="W69" i="48" l="1"/>
  <c r="Y65" i="48"/>
  <c r="Y66" i="48"/>
  <c r="Y67" i="48"/>
  <c r="Y69" i="48"/>
  <c r="T24" i="44"/>
  <c r="X70" i="48" s="1"/>
  <c r="T23" i="44"/>
  <c r="T22" i="44"/>
  <c r="T21" i="44"/>
  <c r="X67" i="48" s="1"/>
  <c r="T20" i="44"/>
  <c r="T19" i="44"/>
  <c r="T18" i="44"/>
  <c r="T8" i="44"/>
  <c r="Y70" i="48" s="1"/>
  <c r="T7" i="44"/>
  <c r="T6" i="44"/>
  <c r="T5" i="44"/>
  <c r="T4" i="44"/>
  <c r="T3" i="44"/>
  <c r="T2" i="44"/>
  <c r="Y64" i="48" s="1"/>
  <c r="AB64" i="48" s="1"/>
  <c r="AB51" i="48"/>
  <c r="W65" i="48"/>
  <c r="X71" i="48" l="1"/>
  <c r="Y71" i="48"/>
  <c r="T25" i="44"/>
  <c r="W54" i="48"/>
  <c r="W61" i="48" s="1"/>
  <c r="V44" i="48" l="1"/>
  <c r="W70" i="48"/>
  <c r="V70" i="48"/>
  <c r="AB70" i="48" s="1"/>
  <c r="V80" i="48" s="1"/>
  <c r="AB69" i="48"/>
  <c r="AB68" i="48"/>
  <c r="AB67" i="48"/>
  <c r="AB66" i="48"/>
  <c r="AB65" i="48"/>
  <c r="AA64" i="48"/>
  <c r="W64" i="48"/>
  <c r="AA60" i="48"/>
  <c r="Y60" i="48"/>
  <c r="X60" i="48"/>
  <c r="W60" i="48"/>
  <c r="V60" i="48"/>
  <c r="AB59" i="48"/>
  <c r="AB58" i="48"/>
  <c r="AB57" i="48"/>
  <c r="AB56" i="48"/>
  <c r="AB55" i="48"/>
  <c r="AB45" i="48"/>
  <c r="AB46" i="48"/>
  <c r="AB47" i="48"/>
  <c r="AB48" i="48"/>
  <c r="AB49" i="48"/>
  <c r="AA50" i="48"/>
  <c r="AA44" i="48"/>
  <c r="O3" i="31"/>
  <c r="Z44" i="48"/>
  <c r="X50" i="48"/>
  <c r="X44" i="48"/>
  <c r="O3" i="29"/>
  <c r="Y50" i="48"/>
  <c r="Y44" i="48"/>
  <c r="O3" i="28"/>
  <c r="W50" i="48"/>
  <c r="W44" i="48"/>
  <c r="O3" i="27"/>
  <c r="V50" i="48"/>
  <c r="V77" i="48" l="1"/>
  <c r="V76" i="48"/>
  <c r="V78" i="48"/>
  <c r="V79" i="48"/>
  <c r="V75" i="48"/>
  <c r="AB50" i="48"/>
  <c r="AB60" i="48"/>
  <c r="AB71" i="48"/>
  <c r="AB44" i="48"/>
  <c r="V30" i="1" l="1"/>
  <c r="V18" i="1"/>
  <c r="C27" i="43" l="1"/>
  <c r="C24" i="43"/>
  <c r="C23" i="43"/>
  <c r="C22" i="43"/>
  <c r="H31" i="43"/>
  <c r="I30" i="43"/>
  <c r="H30" i="43"/>
  <c r="V6" i="48"/>
  <c r="V5" i="48"/>
  <c r="W9" i="48"/>
  <c r="V7" i="48"/>
  <c r="V4" i="48"/>
  <c r="D8" i="48"/>
  <c r="Q8" i="48"/>
  <c r="R8" i="48" s="1"/>
  <c r="J5" i="48"/>
  <c r="P5" i="48"/>
  <c r="P7" i="48"/>
  <c r="Q4" i="48"/>
  <c r="Q3" i="48"/>
  <c r="J6" i="48"/>
  <c r="K4" i="48"/>
  <c r="J3" i="48"/>
  <c r="J30" i="43" l="1"/>
  <c r="U9" i="48"/>
  <c r="C55" i="48" s="1"/>
  <c r="V3" i="48"/>
  <c r="Q9" i="48"/>
  <c r="E5" i="48" l="1"/>
  <c r="E4" i="48"/>
  <c r="F8" i="48"/>
  <c r="K69" i="48"/>
  <c r="L69" i="48" s="1"/>
  <c r="K70" i="48"/>
  <c r="L70" i="48" s="1"/>
  <c r="K68" i="48"/>
  <c r="L68" i="48" s="1"/>
  <c r="U36" i="48"/>
  <c r="V36" i="48" s="1"/>
  <c r="U35" i="48"/>
  <c r="V35" i="48" s="1"/>
  <c r="U34" i="48"/>
  <c r="V34" i="48" s="1"/>
  <c r="B85" i="41"/>
  <c r="C85" i="41"/>
  <c r="D85" i="41"/>
  <c r="E85" i="41"/>
  <c r="V28" i="48"/>
  <c r="V27" i="48"/>
  <c r="U26" i="48"/>
  <c r="V26" i="48" s="1"/>
  <c r="U25" i="48"/>
  <c r="U24" i="48"/>
  <c r="C80" i="42"/>
  <c r="D80" i="42"/>
  <c r="E80" i="42"/>
  <c r="B80" i="42"/>
  <c r="L71" i="48" l="1"/>
  <c r="K71" i="48"/>
  <c r="C9" i="48"/>
  <c r="C52" i="48" s="1"/>
  <c r="P6" i="48"/>
  <c r="P9" i="48" s="1"/>
  <c r="O9" i="48"/>
  <c r="C54" i="48" s="1"/>
  <c r="D7" i="48"/>
  <c r="D6" i="48"/>
  <c r="R4" i="48"/>
  <c r="L4" i="48"/>
  <c r="R9" i="48" l="1"/>
  <c r="R10" i="48" s="1"/>
  <c r="F54" i="48" s="1"/>
  <c r="J7" i="48"/>
  <c r="J9" i="48" s="1"/>
  <c r="K7" i="48"/>
  <c r="K9" i="48" s="1"/>
  <c r="I9" i="48"/>
  <c r="D9" i="48"/>
  <c r="F5" i="48"/>
  <c r="R3" i="48"/>
  <c r="F4" i="48"/>
  <c r="F6" i="48"/>
  <c r="F7" i="48"/>
  <c r="X6" i="48"/>
  <c r="X7" i="48"/>
  <c r="O53" i="48" l="1"/>
  <c r="Q53" i="48"/>
  <c r="Q54" i="48" s="1"/>
  <c r="Q61" i="48" s="1"/>
  <c r="L9" i="48"/>
  <c r="L10" i="48" s="1"/>
  <c r="F53" i="48" s="1"/>
  <c r="O52" i="48" s="1"/>
  <c r="C53" i="48"/>
  <c r="C56" i="48" s="1"/>
  <c r="C78" i="48" s="1"/>
  <c r="E54" i="48"/>
  <c r="C29" i="43"/>
  <c r="I23" i="43"/>
  <c r="E3" i="48"/>
  <c r="E53" i="48" l="1"/>
  <c r="F3" i="48"/>
  <c r="E9" i="48"/>
  <c r="L3" i="48"/>
  <c r="V38" i="48"/>
  <c r="V39" i="48" s="1"/>
  <c r="W37" i="48"/>
  <c r="X37" i="48" s="1"/>
  <c r="P38" i="48"/>
  <c r="Q37" i="48"/>
  <c r="R37" i="48" s="1"/>
  <c r="J38" i="48"/>
  <c r="K37" i="48"/>
  <c r="D38" i="48"/>
  <c r="E70" i="48"/>
  <c r="F70" i="48" s="1"/>
  <c r="E73" i="48"/>
  <c r="E74" i="48"/>
  <c r="F74" i="48" s="1"/>
  <c r="E75" i="48"/>
  <c r="F75" i="48" s="1"/>
  <c r="C76" i="48"/>
  <c r="E76" i="48" s="1"/>
  <c r="F76" i="48" s="1"/>
  <c r="E68" i="48"/>
  <c r="E69" i="48"/>
  <c r="F69" i="48" s="1"/>
  <c r="Q57" i="48" s="1"/>
  <c r="C69" i="48"/>
  <c r="U16" i="48"/>
  <c r="V16" i="48" s="1"/>
  <c r="U15" i="48"/>
  <c r="V15" i="48" s="1"/>
  <c r="U14" i="48"/>
  <c r="V14" i="48" s="1"/>
  <c r="B63" i="40"/>
  <c r="C63" i="40"/>
  <c r="D63" i="40"/>
  <c r="X28" i="48"/>
  <c r="X27" i="48"/>
  <c r="W25" i="48"/>
  <c r="W24" i="48"/>
  <c r="U18" i="48"/>
  <c r="U17" i="48"/>
  <c r="V17" i="48" s="1"/>
  <c r="X17" i="48" s="1"/>
  <c r="O36" i="48"/>
  <c r="O35" i="48"/>
  <c r="Q35" i="48" s="1"/>
  <c r="O34" i="48"/>
  <c r="Q34" i="48" s="1"/>
  <c r="B47" i="39"/>
  <c r="C47" i="39"/>
  <c r="D47" i="39"/>
  <c r="O26" i="48"/>
  <c r="P26" i="48" s="1"/>
  <c r="O25" i="48"/>
  <c r="Q25" i="48" s="1"/>
  <c r="O24" i="48"/>
  <c r="Q24" i="48" s="1"/>
  <c r="B55" i="38"/>
  <c r="C55" i="38"/>
  <c r="D55" i="38"/>
  <c r="I36" i="48"/>
  <c r="K36" i="48" s="1"/>
  <c r="I35" i="48"/>
  <c r="K35" i="48" s="1"/>
  <c r="I34" i="48"/>
  <c r="C37" i="48"/>
  <c r="E37" i="48" s="1"/>
  <c r="C36" i="48"/>
  <c r="E36" i="48" s="1"/>
  <c r="C35" i="48"/>
  <c r="E35" i="48" s="1"/>
  <c r="C34" i="48"/>
  <c r="E34" i="48" s="1"/>
  <c r="B58" i="37"/>
  <c r="C58" i="37"/>
  <c r="D58" i="37"/>
  <c r="E58" i="37"/>
  <c r="B56" i="37"/>
  <c r="C56" i="37"/>
  <c r="D56" i="37"/>
  <c r="E56" i="37"/>
  <c r="B35" i="37"/>
  <c r="C35" i="37"/>
  <c r="D35" i="37"/>
  <c r="E35" i="37"/>
  <c r="I28" i="48"/>
  <c r="I27" i="48"/>
  <c r="I26" i="48"/>
  <c r="I25" i="48"/>
  <c r="K25" i="48" s="1"/>
  <c r="I24" i="48"/>
  <c r="K24" i="48" s="1"/>
  <c r="I18" i="48"/>
  <c r="J18" i="48" s="1"/>
  <c r="I17" i="48"/>
  <c r="J17" i="48" s="1"/>
  <c r="I16" i="48"/>
  <c r="J16" i="48" s="1"/>
  <c r="I15" i="48"/>
  <c r="K15" i="48" s="1"/>
  <c r="I14" i="48"/>
  <c r="K14" i="48" s="1"/>
  <c r="C28" i="48"/>
  <c r="C27" i="48"/>
  <c r="C26" i="48"/>
  <c r="C25" i="48"/>
  <c r="E25" i="48" s="1"/>
  <c r="C24" i="48"/>
  <c r="E24" i="48" s="1"/>
  <c r="P39" i="48"/>
  <c r="R38" i="48"/>
  <c r="P28" i="48"/>
  <c r="R28" i="48" s="1"/>
  <c r="P27" i="48"/>
  <c r="C18" i="48"/>
  <c r="D18" i="48" s="1"/>
  <c r="C17" i="48"/>
  <c r="D17" i="48" s="1"/>
  <c r="C16" i="48"/>
  <c r="D16" i="48" s="1"/>
  <c r="C15" i="48"/>
  <c r="E15" i="48" s="1"/>
  <c r="C14" i="48"/>
  <c r="E14" i="48" s="1"/>
  <c r="F2" i="48" l="1"/>
  <c r="AB54" i="48"/>
  <c r="V74" i="48" s="1"/>
  <c r="F73" i="48"/>
  <c r="P58" i="48" s="1"/>
  <c r="E77" i="48"/>
  <c r="X38" i="48"/>
  <c r="Q58" i="48"/>
  <c r="F68" i="48"/>
  <c r="E71" i="48"/>
  <c r="I31" i="43"/>
  <c r="J31" i="43" s="1"/>
  <c r="F9" i="48"/>
  <c r="I24" i="43"/>
  <c r="C31" i="43"/>
  <c r="G31" i="43" s="1"/>
  <c r="K34" i="48"/>
  <c r="L6" i="48"/>
  <c r="L7" i="48"/>
  <c r="R6" i="48"/>
  <c r="R7" i="48"/>
  <c r="X4" i="48"/>
  <c r="F77" i="48"/>
  <c r="O58" i="48" s="1"/>
  <c r="V29" i="48"/>
  <c r="Q36" i="48"/>
  <c r="R36" i="48" s="1"/>
  <c r="X34" i="48"/>
  <c r="X35" i="48"/>
  <c r="R34" i="48"/>
  <c r="R35" i="48"/>
  <c r="R25" i="48"/>
  <c r="U39" i="48"/>
  <c r="X16" i="48"/>
  <c r="X26" i="48"/>
  <c r="W29" i="48"/>
  <c r="X25" i="48"/>
  <c r="U29" i="48"/>
  <c r="X36" i="48"/>
  <c r="U19" i="48"/>
  <c r="X15" i="48"/>
  <c r="X14" i="48"/>
  <c r="V18" i="48"/>
  <c r="V19" i="48" s="1"/>
  <c r="O39" i="48"/>
  <c r="R26" i="48"/>
  <c r="P29" i="48"/>
  <c r="O29" i="48"/>
  <c r="Q29" i="48"/>
  <c r="R27" i="48"/>
  <c r="C74" i="31"/>
  <c r="O15" i="48" s="1"/>
  <c r="Q15" i="48" s="1"/>
  <c r="D74" i="31"/>
  <c r="O16" i="48" s="1"/>
  <c r="P16" i="48" s="1"/>
  <c r="E74" i="31"/>
  <c r="O17" i="48" s="1"/>
  <c r="F74" i="31"/>
  <c r="O18" i="48" s="1"/>
  <c r="G74" i="31"/>
  <c r="B74" i="31"/>
  <c r="O14" i="48" s="1"/>
  <c r="Q14" i="48" s="1"/>
  <c r="P57" i="48" l="1"/>
  <c r="P59" i="48" s="1"/>
  <c r="P61" i="48" s="1"/>
  <c r="F71" i="48"/>
  <c r="O57" i="48" s="1"/>
  <c r="O59" i="48" s="1"/>
  <c r="AB61" i="48"/>
  <c r="AB73" i="48" s="1"/>
  <c r="V81" i="48"/>
  <c r="F10" i="48"/>
  <c r="F52" i="48" s="1"/>
  <c r="O51" i="48" s="1"/>
  <c r="E52" i="48"/>
  <c r="X5" i="48"/>
  <c r="V9" i="48"/>
  <c r="X3" i="48"/>
  <c r="L5" i="48"/>
  <c r="L2" i="48" s="1"/>
  <c r="R5" i="48"/>
  <c r="R2" i="48" s="1"/>
  <c r="P18" i="48"/>
  <c r="R18" i="48" s="1"/>
  <c r="Q39" i="48"/>
  <c r="R39" i="48"/>
  <c r="X39" i="48"/>
  <c r="P17" i="48"/>
  <c r="R17" i="48" s="1"/>
  <c r="X24" i="48"/>
  <c r="X29" i="48" s="1"/>
  <c r="W39" i="48"/>
  <c r="R24" i="48"/>
  <c r="R29" i="48" s="1"/>
  <c r="X18" i="48"/>
  <c r="X19" i="48" s="1"/>
  <c r="W19" i="48"/>
  <c r="Q19" i="48"/>
  <c r="O19" i="48"/>
  <c r="R14" i="48"/>
  <c r="R16" i="48"/>
  <c r="R15" i="48"/>
  <c r="N46" i="6"/>
  <c r="W77" i="48" l="1"/>
  <c r="W74" i="48"/>
  <c r="W79" i="48"/>
  <c r="W78" i="48"/>
  <c r="W76" i="48"/>
  <c r="W80" i="48"/>
  <c r="W75" i="48"/>
  <c r="X20" i="48"/>
  <c r="F48" i="48" s="1"/>
  <c r="E48" i="48"/>
  <c r="R30" i="48"/>
  <c r="F59" i="48" s="1"/>
  <c r="E59" i="48"/>
  <c r="X40" i="48"/>
  <c r="F65" i="48" s="1"/>
  <c r="E65" i="48"/>
  <c r="R40" i="48"/>
  <c r="F61" i="48" s="1"/>
  <c r="E61" i="48"/>
  <c r="X30" i="48"/>
  <c r="F64" i="48" s="1"/>
  <c r="E64" i="48"/>
  <c r="X9" i="48"/>
  <c r="C30" i="43"/>
  <c r="X2" i="48"/>
  <c r="F66" i="48"/>
  <c r="P19" i="48"/>
  <c r="R19" i="48"/>
  <c r="B76" i="30"/>
  <c r="C76" i="30"/>
  <c r="D76" i="30"/>
  <c r="I39" i="48"/>
  <c r="L38" i="48"/>
  <c r="L37" i="48"/>
  <c r="L36" i="48"/>
  <c r="L35" i="48"/>
  <c r="L34" i="48"/>
  <c r="I29" i="48"/>
  <c r="J28" i="48"/>
  <c r="L28" i="48" s="1"/>
  <c r="J27" i="48"/>
  <c r="J26" i="48"/>
  <c r="L26" i="48" s="1"/>
  <c r="L25" i="48"/>
  <c r="L24" i="48"/>
  <c r="B117" i="27"/>
  <c r="C117" i="27"/>
  <c r="D117" i="27"/>
  <c r="E117" i="27"/>
  <c r="F117" i="27"/>
  <c r="F14" i="48"/>
  <c r="L14" i="48"/>
  <c r="F15" i="48"/>
  <c r="L15" i="48"/>
  <c r="F16" i="48"/>
  <c r="L16" i="48"/>
  <c r="F17" i="48"/>
  <c r="L17" i="48"/>
  <c r="F18" i="48"/>
  <c r="L18" i="48"/>
  <c r="C19" i="48"/>
  <c r="I19" i="48"/>
  <c r="F24" i="48"/>
  <c r="F25" i="48"/>
  <c r="D26" i="48"/>
  <c r="F26" i="48" s="1"/>
  <c r="D27" i="48"/>
  <c r="F27" i="48" s="1"/>
  <c r="D28" i="48"/>
  <c r="F28" i="48" s="1"/>
  <c r="C29" i="48"/>
  <c r="F34" i="48"/>
  <c r="F35" i="48"/>
  <c r="F36" i="48"/>
  <c r="F37" i="48"/>
  <c r="F38" i="48"/>
  <c r="C39" i="48"/>
  <c r="D39" i="48"/>
  <c r="B155" i="28"/>
  <c r="C155" i="28"/>
  <c r="D155" i="28"/>
  <c r="E155" i="28"/>
  <c r="F155" i="28"/>
  <c r="B142" i="26"/>
  <c r="C142" i="26"/>
  <c r="D142" i="26"/>
  <c r="E142" i="26"/>
  <c r="F142" i="26"/>
  <c r="L157" i="29"/>
  <c r="M156" i="29"/>
  <c r="O156" i="29" s="1"/>
  <c r="M155" i="29"/>
  <c r="O155" i="29" s="1"/>
  <c r="M154" i="29"/>
  <c r="O154" i="29" s="1"/>
  <c r="N153" i="29"/>
  <c r="O153" i="29" s="1"/>
  <c r="N152" i="29"/>
  <c r="B147" i="29"/>
  <c r="C147" i="29"/>
  <c r="D147" i="29"/>
  <c r="E147" i="29"/>
  <c r="F147" i="29"/>
  <c r="W81" i="48" l="1"/>
  <c r="X10" i="48"/>
  <c r="F55" i="48" s="1"/>
  <c r="E55" i="48"/>
  <c r="E56" i="48" s="1"/>
  <c r="E80" i="48" s="1"/>
  <c r="K80" i="48" s="1"/>
  <c r="R20" i="48"/>
  <c r="F49" i="48" s="1"/>
  <c r="E49" i="48"/>
  <c r="G30" i="43"/>
  <c r="C32" i="43"/>
  <c r="C33" i="43" s="1"/>
  <c r="F13" i="48"/>
  <c r="L13" i="48"/>
  <c r="K19" i="48"/>
  <c r="N157" i="29"/>
  <c r="L19" i="48"/>
  <c r="M157" i="29"/>
  <c r="J19" i="48"/>
  <c r="J39" i="48"/>
  <c r="F19" i="48"/>
  <c r="O152" i="29"/>
  <c r="O157" i="29" s="1"/>
  <c r="O158" i="29" s="1"/>
  <c r="J29" i="48"/>
  <c r="E39" i="48"/>
  <c r="F29" i="48"/>
  <c r="L39" i="48"/>
  <c r="K39" i="48"/>
  <c r="L27" i="48"/>
  <c r="L29" i="48" s="1"/>
  <c r="K29" i="48"/>
  <c r="F39" i="48"/>
  <c r="E29" i="48"/>
  <c r="E19" i="48"/>
  <c r="D29" i="48"/>
  <c r="D19" i="48"/>
  <c r="H3" i="47"/>
  <c r="H4" i="47"/>
  <c r="H69" i="47" s="1"/>
  <c r="H5" i="47"/>
  <c r="H6" i="47"/>
  <c r="J4" i="47"/>
  <c r="K3" i="47" s="1"/>
  <c r="L3" i="47"/>
  <c r="L5" i="47"/>
  <c r="M3" i="47"/>
  <c r="H7" i="47"/>
  <c r="I7" i="47" s="1"/>
  <c r="H8" i="47"/>
  <c r="H10" i="47"/>
  <c r="L10" i="47" s="1"/>
  <c r="J7" i="47"/>
  <c r="J8" i="47"/>
  <c r="K7" i="47"/>
  <c r="L8" i="47"/>
  <c r="H11" i="47"/>
  <c r="H12" i="47"/>
  <c r="H13" i="47"/>
  <c r="H14" i="47"/>
  <c r="H15" i="47"/>
  <c r="H16" i="47"/>
  <c r="H17" i="47"/>
  <c r="H18" i="47"/>
  <c r="H19" i="47"/>
  <c r="H20" i="47"/>
  <c r="H21" i="47"/>
  <c r="I11" i="47"/>
  <c r="J15" i="47"/>
  <c r="J16" i="47"/>
  <c r="J17" i="47"/>
  <c r="K11" i="47"/>
  <c r="L11" i="47"/>
  <c r="L12" i="47"/>
  <c r="M11" i="47" s="1"/>
  <c r="N11" i="47" s="1"/>
  <c r="L13" i="47"/>
  <c r="L14" i="47"/>
  <c r="L15" i="47"/>
  <c r="L16" i="47"/>
  <c r="L17" i="47"/>
  <c r="L18" i="47"/>
  <c r="L19" i="47"/>
  <c r="L20" i="47"/>
  <c r="H22" i="47"/>
  <c r="H23" i="47"/>
  <c r="H24" i="47"/>
  <c r="H25" i="47"/>
  <c r="I22" i="47" s="1"/>
  <c r="H26" i="47"/>
  <c r="H27" i="47"/>
  <c r="H28" i="47"/>
  <c r="H29" i="47"/>
  <c r="J29" i="47" s="1"/>
  <c r="K22" i="47" s="1"/>
  <c r="H30" i="47"/>
  <c r="H31" i="47"/>
  <c r="H32" i="47"/>
  <c r="H33" i="47"/>
  <c r="H34" i="47"/>
  <c r="L22" i="47"/>
  <c r="L23" i="47"/>
  <c r="L24" i="47"/>
  <c r="L25" i="47"/>
  <c r="L26" i="47"/>
  <c r="L27" i="47"/>
  <c r="L28" i="47"/>
  <c r="L29" i="47"/>
  <c r="L30" i="47"/>
  <c r="L31" i="47"/>
  <c r="L32" i="47"/>
  <c r="M22" i="47"/>
  <c r="AD34" i="47"/>
  <c r="AD35" i="47"/>
  <c r="Z36" i="47"/>
  <c r="AA36" i="47"/>
  <c r="AB36" i="47"/>
  <c r="AC36" i="47"/>
  <c r="AD36" i="47"/>
  <c r="AE33" i="47" s="1"/>
  <c r="Z37" i="47"/>
  <c r="AA37" i="47"/>
  <c r="AD37" i="47" s="1"/>
  <c r="AB37" i="47"/>
  <c r="AC37" i="47"/>
  <c r="H35" i="47"/>
  <c r="H36" i="47"/>
  <c r="I35" i="47" s="1"/>
  <c r="H37" i="47"/>
  <c r="H38" i="47"/>
  <c r="H39" i="47"/>
  <c r="H40" i="47"/>
  <c r="L40" i="47" s="1"/>
  <c r="H41" i="47"/>
  <c r="H42" i="47"/>
  <c r="H43" i="47"/>
  <c r="H44" i="47"/>
  <c r="J44" i="47" s="1"/>
  <c r="H45" i="47"/>
  <c r="H46" i="47"/>
  <c r="H48" i="47"/>
  <c r="H49" i="47"/>
  <c r="J49" i="47" s="1"/>
  <c r="H50" i="47"/>
  <c r="H51" i="47"/>
  <c r="J41" i="47"/>
  <c r="J42" i="47"/>
  <c r="J43" i="47"/>
  <c r="J45" i="47"/>
  <c r="J46" i="47"/>
  <c r="J48" i="47"/>
  <c r="J50" i="47"/>
  <c r="L35" i="47"/>
  <c r="L37" i="47"/>
  <c r="L38" i="47"/>
  <c r="L39" i="47"/>
  <c r="Q35" i="47"/>
  <c r="R35" i="47"/>
  <c r="S35" i="47"/>
  <c r="U35" i="47" s="1"/>
  <c r="T35" i="47"/>
  <c r="V35" i="47"/>
  <c r="W35" i="47"/>
  <c r="X35" i="47"/>
  <c r="Q36" i="47"/>
  <c r="R36" i="47"/>
  <c r="S36" i="47"/>
  <c r="U36" i="47" s="1"/>
  <c r="T36" i="47"/>
  <c r="Q37" i="47"/>
  <c r="R37" i="47"/>
  <c r="U37" i="47" s="1"/>
  <c r="S37" i="47"/>
  <c r="T37" i="47"/>
  <c r="U38" i="47"/>
  <c r="Q42" i="47"/>
  <c r="R42" i="47"/>
  <c r="S42" i="47"/>
  <c r="U42" i="47" s="1"/>
  <c r="U46" i="47" s="1"/>
  <c r="T42" i="47"/>
  <c r="Q43" i="47"/>
  <c r="R43" i="47"/>
  <c r="U43" i="47" s="1"/>
  <c r="S43" i="47"/>
  <c r="T43" i="47"/>
  <c r="Q44" i="47"/>
  <c r="R44" i="47"/>
  <c r="S44" i="47"/>
  <c r="T44" i="47"/>
  <c r="U44" i="47"/>
  <c r="U45" i="47"/>
  <c r="Q49" i="47"/>
  <c r="R49" i="47"/>
  <c r="U49" i="47" s="1"/>
  <c r="S49" i="47"/>
  <c r="T49" i="47"/>
  <c r="Q50" i="47"/>
  <c r="R50" i="47"/>
  <c r="S50" i="47"/>
  <c r="T50" i="47"/>
  <c r="U50" i="47"/>
  <c r="Q51" i="47"/>
  <c r="R51" i="47"/>
  <c r="U51" i="47" s="1"/>
  <c r="S51" i="47"/>
  <c r="T51" i="47"/>
  <c r="H52" i="47"/>
  <c r="H53" i="47"/>
  <c r="H54" i="47"/>
  <c r="J54" i="47" s="1"/>
  <c r="H55" i="47"/>
  <c r="H56" i="47"/>
  <c r="J53" i="47"/>
  <c r="K52" i="47" s="1"/>
  <c r="L55" i="47"/>
  <c r="M52" i="47"/>
  <c r="U52" i="47"/>
  <c r="H57" i="47"/>
  <c r="I57" i="47" s="1"/>
  <c r="N57" i="47" s="1"/>
  <c r="H58" i="47"/>
  <c r="M57" i="47"/>
  <c r="H59" i="47"/>
  <c r="H60" i="47"/>
  <c r="I59" i="47" s="1"/>
  <c r="N59" i="47" s="1"/>
  <c r="H61" i="47"/>
  <c r="H62" i="47"/>
  <c r="K59" i="47"/>
  <c r="M59" i="47"/>
  <c r="H63" i="47"/>
  <c r="H64" i="47"/>
  <c r="I63" i="47" s="1"/>
  <c r="N63" i="47" s="1"/>
  <c r="H66" i="47"/>
  <c r="K63" i="47"/>
  <c r="M63" i="47"/>
  <c r="H67" i="47"/>
  <c r="I67" i="47" s="1"/>
  <c r="N67" i="47" s="1"/>
  <c r="H68" i="47"/>
  <c r="I68" i="47" s="1"/>
  <c r="N68" i="47" s="1"/>
  <c r="C69" i="47"/>
  <c r="C72" i="47" s="1"/>
  <c r="D69" i="47"/>
  <c r="E69" i="47"/>
  <c r="F69" i="47"/>
  <c r="G69" i="47"/>
  <c r="G72" i="47" s="1"/>
  <c r="D72" i="47"/>
  <c r="E72" i="47"/>
  <c r="F72" i="47"/>
  <c r="I3" i="46"/>
  <c r="J3" i="46"/>
  <c r="N3" i="46"/>
  <c r="O3" i="46"/>
  <c r="R3" i="46"/>
  <c r="S3" i="46"/>
  <c r="E4" i="46"/>
  <c r="F4" i="46"/>
  <c r="G4" i="46"/>
  <c r="H4" i="46"/>
  <c r="I4" i="46"/>
  <c r="N4" i="46"/>
  <c r="O4" i="46"/>
  <c r="P4" i="46"/>
  <c r="Q4" i="46"/>
  <c r="R4" i="46"/>
  <c r="I6" i="46"/>
  <c r="J6" i="46"/>
  <c r="N6" i="46"/>
  <c r="O6" i="46"/>
  <c r="P6" i="46"/>
  <c r="R6" i="46" s="1"/>
  <c r="Q6" i="46"/>
  <c r="Q7" i="46" s="1"/>
  <c r="E7" i="46"/>
  <c r="F7" i="46"/>
  <c r="G7" i="46"/>
  <c r="H7" i="46"/>
  <c r="I7" i="46"/>
  <c r="N7" i="46"/>
  <c r="O7" i="46"/>
  <c r="P7" i="46"/>
  <c r="I9" i="46"/>
  <c r="J9" i="46" s="1"/>
  <c r="N9" i="46"/>
  <c r="O9" i="46"/>
  <c r="O22" i="46" s="1"/>
  <c r="P9" i="46"/>
  <c r="Q9" i="46"/>
  <c r="E10" i="46"/>
  <c r="F10" i="46"/>
  <c r="G10" i="46"/>
  <c r="H10" i="46"/>
  <c r="I10" i="46"/>
  <c r="N10" i="46"/>
  <c r="P10" i="46"/>
  <c r="Q10" i="46"/>
  <c r="G12" i="46"/>
  <c r="I12" i="46"/>
  <c r="J12" i="46" s="1"/>
  <c r="N12" i="46"/>
  <c r="O12" i="46"/>
  <c r="P12" i="46"/>
  <c r="R12" i="46" s="1"/>
  <c r="S12" i="46" s="1"/>
  <c r="Q12" i="46"/>
  <c r="E13" i="46"/>
  <c r="F13" i="46"/>
  <c r="G13" i="46"/>
  <c r="H13" i="46"/>
  <c r="I13" i="46"/>
  <c r="E14" i="46"/>
  <c r="F14" i="46"/>
  <c r="G14" i="46"/>
  <c r="H14" i="46"/>
  <c r="N15" i="46"/>
  <c r="O15" i="46"/>
  <c r="R15" i="46" s="1"/>
  <c r="S15" i="46" s="1"/>
  <c r="P15" i="46"/>
  <c r="Q15" i="46"/>
  <c r="I17" i="46"/>
  <c r="J17" i="46" s="1"/>
  <c r="E18" i="46"/>
  <c r="F18" i="46"/>
  <c r="G18" i="46"/>
  <c r="H18" i="46"/>
  <c r="I18" i="46"/>
  <c r="N18" i="46"/>
  <c r="N22" i="46" s="1"/>
  <c r="O18" i="46"/>
  <c r="P18" i="46"/>
  <c r="Q18" i="46"/>
  <c r="R18" i="46"/>
  <c r="S18" i="46" s="1"/>
  <c r="E19" i="46"/>
  <c r="F19" i="46"/>
  <c r="G19" i="46"/>
  <c r="I19" i="46" s="1"/>
  <c r="H19" i="46"/>
  <c r="N21" i="46"/>
  <c r="R21" i="46" s="1"/>
  <c r="S21" i="46" s="1"/>
  <c r="P21" i="46"/>
  <c r="Q21" i="46"/>
  <c r="Q22" i="46"/>
  <c r="H24" i="43"/>
  <c r="J24" i="43" s="1"/>
  <c r="H23" i="43"/>
  <c r="J23" i="43" s="1"/>
  <c r="Z36" i="15"/>
  <c r="M32" i="18"/>
  <c r="Q23" i="13"/>
  <c r="Q24" i="13" s="1"/>
  <c r="Q10" i="13"/>
  <c r="N22" i="14"/>
  <c r="N26" i="14" s="1"/>
  <c r="N10" i="14"/>
  <c r="H22" i="14"/>
  <c r="H26" i="14" s="1"/>
  <c r="H10" i="14"/>
  <c r="X11" i="22"/>
  <c r="X18" i="22"/>
  <c r="X22" i="22"/>
  <c r="X27" i="22"/>
  <c r="X29" i="22"/>
  <c r="AC9" i="8"/>
  <c r="Z10" i="7"/>
  <c r="U10" i="7"/>
  <c r="N14" i="6"/>
  <c r="M22" i="25"/>
  <c r="M18" i="25"/>
  <c r="G34" i="25"/>
  <c r="G36" i="25" s="1"/>
  <c r="G22" i="25"/>
  <c r="G10" i="25"/>
  <c r="M10" i="25"/>
  <c r="R33" i="9"/>
  <c r="R22" i="9"/>
  <c r="R17" i="9"/>
  <c r="R11" i="9"/>
  <c r="R5" i="9"/>
  <c r="AC22" i="8"/>
  <c r="AC35" i="8"/>
  <c r="AC37" i="8" s="1"/>
  <c r="AC7" i="8"/>
  <c r="AC4" i="8"/>
  <c r="N35" i="8"/>
  <c r="N22" i="8"/>
  <c r="N9" i="8"/>
  <c r="N37" i="8"/>
  <c r="AD32" i="7"/>
  <c r="AD26" i="7"/>
  <c r="AD21" i="7"/>
  <c r="AD13" i="7"/>
  <c r="AD38" i="7" s="1"/>
  <c r="AD6" i="7"/>
  <c r="W11" i="5"/>
  <c r="W22" i="5"/>
  <c r="W33" i="5"/>
  <c r="K11" i="5"/>
  <c r="K37" i="5" s="1"/>
  <c r="K22" i="5"/>
  <c r="E5" i="43" s="1"/>
  <c r="K33" i="5"/>
  <c r="J6" i="43"/>
  <c r="J5" i="43"/>
  <c r="J4" i="43"/>
  <c r="J7" i="43"/>
  <c r="I8" i="43"/>
  <c r="J8" i="43"/>
  <c r="J9" i="43"/>
  <c r="J10" i="43"/>
  <c r="J11" i="43"/>
  <c r="I12" i="43"/>
  <c r="J12" i="43" s="1"/>
  <c r="I13" i="43"/>
  <c r="J13" i="43"/>
  <c r="J14" i="43"/>
  <c r="H15" i="43"/>
  <c r="J15" i="43"/>
  <c r="J16" i="43"/>
  <c r="I17" i="43"/>
  <c r="J17" i="43" s="1"/>
  <c r="I18" i="43"/>
  <c r="J18" i="43"/>
  <c r="J19" i="43"/>
  <c r="I22" i="43"/>
  <c r="I25" i="43" s="1"/>
  <c r="L27" i="22"/>
  <c r="L29" i="22"/>
  <c r="AB38" i="6"/>
  <c r="H22" i="13"/>
  <c r="E14" i="43" s="1"/>
  <c r="H10" i="13"/>
  <c r="V8" i="1"/>
  <c r="K28" i="1"/>
  <c r="K18" i="1"/>
  <c r="P8" i="1"/>
  <c r="K8" i="1"/>
  <c r="K30" i="1"/>
  <c r="M6" i="25"/>
  <c r="I33" i="9"/>
  <c r="I22" i="9"/>
  <c r="E8" i="43" s="1"/>
  <c r="I10" i="9"/>
  <c r="D8" i="43" s="1"/>
  <c r="AB15" i="6"/>
  <c r="AB28" i="6"/>
  <c r="AB44" i="6"/>
  <c r="A106" i="44"/>
  <c r="E13" i="43"/>
  <c r="F56" i="37"/>
  <c r="E76" i="30"/>
  <c r="A46" i="44"/>
  <c r="A30" i="44"/>
  <c r="A48" i="44" s="1"/>
  <c r="F26" i="43" s="1"/>
  <c r="G26" i="43" s="1"/>
  <c r="A14" i="44"/>
  <c r="E10" i="43"/>
  <c r="F5" i="43"/>
  <c r="O36" i="7"/>
  <c r="F6" i="43" s="1"/>
  <c r="D7" i="43"/>
  <c r="E7" i="43"/>
  <c r="F7" i="43"/>
  <c r="D9" i="43"/>
  <c r="E9" i="43"/>
  <c r="F10" i="43"/>
  <c r="G12" i="43"/>
  <c r="F13" i="43"/>
  <c r="F14" i="43"/>
  <c r="K11" i="15"/>
  <c r="D15" i="43"/>
  <c r="G15" i="43" s="1"/>
  <c r="K23" i="15"/>
  <c r="E15" i="43"/>
  <c r="K34" i="15"/>
  <c r="K36" i="15" s="1"/>
  <c r="F15" i="43"/>
  <c r="C15" i="43"/>
  <c r="G20" i="18"/>
  <c r="E16" i="43"/>
  <c r="G16" i="43" s="1"/>
  <c r="G30" i="18"/>
  <c r="F16" i="43"/>
  <c r="G18" i="43"/>
  <c r="G19" i="43"/>
  <c r="D4" i="43"/>
  <c r="G4" i="43" s="1"/>
  <c r="N28" i="6"/>
  <c r="E4" i="43"/>
  <c r="N41" i="6"/>
  <c r="F4" i="43"/>
  <c r="O25" i="7"/>
  <c r="E6" i="43"/>
  <c r="C8" i="43"/>
  <c r="C25" i="43" s="1"/>
  <c r="C17" i="43"/>
  <c r="G17" i="43"/>
  <c r="G9" i="18"/>
  <c r="G32" i="18" s="1"/>
  <c r="E47" i="39"/>
  <c r="D13" i="43"/>
  <c r="G13" i="43" s="1"/>
  <c r="E55" i="38"/>
  <c r="A27" i="22"/>
  <c r="E63" i="40"/>
  <c r="A20" i="13"/>
  <c r="F35" i="37"/>
  <c r="F8" i="43"/>
  <c r="G147" i="29"/>
  <c r="O13" i="7"/>
  <c r="A13" i="7"/>
  <c r="A33" i="5"/>
  <c r="A22" i="8"/>
  <c r="G155" i="28"/>
  <c r="G117" i="27"/>
  <c r="D5" i="43"/>
  <c r="G142" i="26"/>
  <c r="J44" i="37"/>
  <c r="J45" i="37"/>
  <c r="J46" i="37"/>
  <c r="J47" i="37"/>
  <c r="J43" i="37"/>
  <c r="J39" i="37"/>
  <c r="J40" i="37"/>
  <c r="J41" i="37"/>
  <c r="J42" i="37"/>
  <c r="J38" i="37"/>
  <c r="J14" i="37"/>
  <c r="J15" i="37"/>
  <c r="J16" i="37"/>
  <c r="J17" i="37"/>
  <c r="J18" i="37"/>
  <c r="J13" i="37"/>
  <c r="J10" i="37"/>
  <c r="J11" i="37"/>
  <c r="J12" i="37"/>
  <c r="J9" i="37"/>
  <c r="J4" i="37"/>
  <c r="J5" i="37"/>
  <c r="J6" i="37"/>
  <c r="J7" i="37"/>
  <c r="J8" i="37"/>
  <c r="J3" i="37"/>
  <c r="A10" i="14"/>
  <c r="A22" i="14"/>
  <c r="A33" i="14"/>
  <c r="A32" i="13"/>
  <c r="A8" i="13"/>
  <c r="A45" i="8"/>
  <c r="A10" i="22"/>
  <c r="A33" i="9"/>
  <c r="A21" i="9"/>
  <c r="A35" i="8"/>
  <c r="A9" i="8"/>
  <c r="A36" i="7"/>
  <c r="A25" i="7"/>
  <c r="A14" i="6"/>
  <c r="A28" i="6"/>
  <c r="A43" i="6" s="1"/>
  <c r="A41" i="6"/>
  <c r="A89" i="5"/>
  <c r="A92" i="5"/>
  <c r="A11" i="5"/>
  <c r="A35" i="5" s="1"/>
  <c r="A22" i="5"/>
  <c r="D6" i="43"/>
  <c r="D10" i="43"/>
  <c r="G10" i="43" s="1"/>
  <c r="D11" i="43"/>
  <c r="G11" i="43" s="1"/>
  <c r="O38" i="7"/>
  <c r="A35" i="14"/>
  <c r="N44" i="6"/>
  <c r="A8" i="1"/>
  <c r="F56" i="48" l="1"/>
  <c r="L82" i="48" s="1"/>
  <c r="O47" i="48"/>
  <c r="F82" i="48"/>
  <c r="F40" i="48"/>
  <c r="F58" i="48" s="1"/>
  <c r="E58" i="48"/>
  <c r="L40" i="48"/>
  <c r="F60" i="48" s="1"/>
  <c r="E60" i="48"/>
  <c r="F30" i="48"/>
  <c r="F45" i="48" s="1"/>
  <c r="E45" i="48"/>
  <c r="F20" i="48"/>
  <c r="F44" i="48" s="1"/>
  <c r="O45" i="48" s="1"/>
  <c r="E44" i="48"/>
  <c r="L20" i="48"/>
  <c r="F47" i="48" s="1"/>
  <c r="O46" i="48" s="1"/>
  <c r="E47" i="48"/>
  <c r="L30" i="48"/>
  <c r="F46" i="48" s="1"/>
  <c r="E46" i="48"/>
  <c r="G6" i="43"/>
  <c r="I27" i="43"/>
  <c r="I29" i="43"/>
  <c r="I32" i="43" s="1"/>
  <c r="I33" i="43" s="1"/>
  <c r="G7" i="43"/>
  <c r="G5" i="43"/>
  <c r="F62" i="48"/>
  <c r="F50" i="48"/>
  <c r="L79" i="48" s="1"/>
  <c r="A10" i="9"/>
  <c r="G8" i="43"/>
  <c r="J14" i="46"/>
  <c r="K35" i="47"/>
  <c r="S6" i="46"/>
  <c r="R7" i="46"/>
  <c r="N22" i="47"/>
  <c r="U53" i="47"/>
  <c r="U39" i="47"/>
  <c r="M7" i="47"/>
  <c r="N7" i="47" s="1"/>
  <c r="L69" i="47"/>
  <c r="R35" i="9"/>
  <c r="F58" i="37"/>
  <c r="P22" i="46"/>
  <c r="O10" i="46"/>
  <c r="R9" i="46"/>
  <c r="J57" i="47"/>
  <c r="K57" i="47" s="1"/>
  <c r="I52" i="47"/>
  <c r="N52" i="47" s="1"/>
  <c r="L36" i="47"/>
  <c r="M35" i="47" s="1"/>
  <c r="N35" i="47" s="1"/>
  <c r="I3" i="47"/>
  <c r="M36" i="25"/>
  <c r="J69" i="47"/>
  <c r="I35" i="9"/>
  <c r="H24" i="13"/>
  <c r="I14" i="46"/>
  <c r="D14" i="43"/>
  <c r="G14" i="43" s="1"/>
  <c r="F9" i="43"/>
  <c r="F22" i="43" s="1"/>
  <c r="E22" i="43"/>
  <c r="O48" i="48" l="1"/>
  <c r="E50" i="48"/>
  <c r="E62" i="48"/>
  <c r="O54" i="48"/>
  <c r="O61" i="48" s="1"/>
  <c r="F23" i="43"/>
  <c r="F24" i="43"/>
  <c r="E23" i="43"/>
  <c r="E24" i="43"/>
  <c r="F79" i="48"/>
  <c r="N3" i="47"/>
  <c r="N70" i="47" s="1"/>
  <c r="I70" i="47"/>
  <c r="R10" i="46"/>
  <c r="S9" i="46"/>
  <c r="S22" i="46" s="1"/>
  <c r="R22" i="46"/>
  <c r="D22" i="43"/>
  <c r="G9" i="43"/>
  <c r="F25" i="43" l="1"/>
  <c r="F27" i="43" s="1"/>
  <c r="E25" i="43"/>
  <c r="E27" i="43" s="1"/>
  <c r="D24" i="43"/>
  <c r="G24" i="43" s="1"/>
  <c r="D23" i="43"/>
  <c r="G23" i="43" s="1"/>
  <c r="E29" i="43" l="1"/>
  <c r="E32" i="43" s="1"/>
  <c r="E33" i="43" s="1"/>
  <c r="F29" i="43"/>
  <c r="F32" i="43" s="1"/>
  <c r="F33" i="43" s="1"/>
  <c r="D25" i="43"/>
  <c r="D27" i="43" s="1"/>
  <c r="D29" i="43" l="1"/>
  <c r="D32" i="43" s="1"/>
  <c r="D33" i="43" s="1"/>
  <c r="T9" i="44" l="1"/>
  <c r="J33" i="43"/>
  <c r="J32" i="43"/>
  <c r="J29" i="43"/>
  <c r="J27" i="43"/>
  <c r="J22" i="43"/>
  <c r="J25" i="43"/>
  <c r="H33" i="43"/>
  <c r="H32" i="43"/>
  <c r="H29" i="43"/>
  <c r="G33" i="43"/>
  <c r="G32" i="43"/>
  <c r="G29" i="43"/>
  <c r="G27" i="43"/>
  <c r="G22" i="43"/>
  <c r="G25" i="43"/>
  <c r="H22" i="43"/>
  <c r="H25" i="43"/>
  <c r="H27"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Robert Muts. Medische Basis</author>
  </authors>
  <commentList>
    <comment ref="N6" authorId="0" shapeId="0" xr:uid="{23F3A040-3BFE-4D94-ACCA-4425E526BCA0}">
      <text>
        <r>
          <rPr>
            <b/>
            <sz val="9"/>
            <color indexed="81"/>
            <rFont val="Tahoma"/>
            <charset val="1"/>
          </rPr>
          <t>Robert Muts. Medische Basis:</t>
        </r>
        <r>
          <rPr>
            <sz val="9"/>
            <color indexed="81"/>
            <rFont val="Tahoma"/>
            <charset val="1"/>
          </rPr>
          <t xml:space="preserve">
Bij leerdoel Fysiologie</t>
        </r>
      </text>
    </comment>
  </commentList>
</comments>
</file>

<file path=xl/sharedStrings.xml><?xml version="1.0" encoding="utf-8"?>
<sst xmlns="http://schemas.openxmlformats.org/spreadsheetml/2006/main" count="8786" uniqueCount="4819">
  <si>
    <t>2e jaar</t>
  </si>
  <si>
    <t>EMBRYOLOGIE</t>
  </si>
  <si>
    <t>embryogenesis 1</t>
  </si>
  <si>
    <t>fluida 1</t>
  </si>
  <si>
    <t>metamerisatie 1</t>
  </si>
  <si>
    <t>embryogenesis 2</t>
  </si>
  <si>
    <t>fluida 2</t>
  </si>
  <si>
    <t>metamerisatie 2</t>
  </si>
  <si>
    <t>embryogenesis 3</t>
  </si>
  <si>
    <t>neurulatie 1</t>
  </si>
  <si>
    <t>metamerisatie 3</t>
  </si>
  <si>
    <t>embryogenesis 4</t>
  </si>
  <si>
    <t>neurulatie 2</t>
  </si>
  <si>
    <t>metamerisatie 4</t>
  </si>
  <si>
    <t>kiembladen 1</t>
  </si>
  <si>
    <t>somieten 1</t>
  </si>
  <si>
    <t>kiembladen 2</t>
  </si>
  <si>
    <t>somieten 2</t>
  </si>
  <si>
    <t>evolutieleer-2 1</t>
  </si>
  <si>
    <t>funct.denken evolutietheorie 1</t>
  </si>
  <si>
    <t>evolutieleer-2 2</t>
  </si>
  <si>
    <t>funct.denken evolutietheorie 2</t>
  </si>
  <si>
    <t>evolutieleer-2 3</t>
  </si>
  <si>
    <t>funct.denken evolutietheorie 3</t>
  </si>
  <si>
    <t>evolutieleer-2 4</t>
  </si>
  <si>
    <t>funct.denken evolutietheorie 4</t>
  </si>
  <si>
    <t>EXTREMITEITEN</t>
  </si>
  <si>
    <t>CRANIUM</t>
  </si>
  <si>
    <t>METHODO 1</t>
  </si>
  <si>
    <t>METHODO 2</t>
  </si>
  <si>
    <t>METHODO 3</t>
  </si>
  <si>
    <t>METHODO 4</t>
  </si>
  <si>
    <t>METHODO 5</t>
  </si>
  <si>
    <t>FYSIOLOGIE</t>
  </si>
  <si>
    <t>PALEONTO 1</t>
  </si>
  <si>
    <t>PALEONTO 2</t>
  </si>
  <si>
    <t>PALEONTO 3</t>
  </si>
  <si>
    <t>PALEONTO 4</t>
  </si>
  <si>
    <t>PALEONTO 5</t>
  </si>
  <si>
    <t>PALEONTO 6</t>
  </si>
  <si>
    <t>PALEONTO 7</t>
  </si>
  <si>
    <t>PALEONTO 8</t>
  </si>
  <si>
    <t>PALEONTO 9</t>
  </si>
  <si>
    <t>PALEONTO 10</t>
  </si>
  <si>
    <t>HAEMODYNAMICA</t>
  </si>
  <si>
    <t>HAEMODYN 1</t>
  </si>
  <si>
    <t>HAEMODYN 2</t>
  </si>
  <si>
    <t>HAEMODYN 3</t>
  </si>
  <si>
    <t>HAEMODYN 4</t>
  </si>
  <si>
    <t>HAEMODYN 5</t>
  </si>
  <si>
    <t>HAEMODYN 6</t>
  </si>
  <si>
    <t>HAEMODYN 7</t>
  </si>
  <si>
    <t>HAEMODYN 8</t>
  </si>
  <si>
    <t>PALEONTOLOGIE</t>
  </si>
  <si>
    <t>MFA</t>
  </si>
  <si>
    <t>RESP-CIRC</t>
  </si>
  <si>
    <t>RESP-CIRC 1</t>
  </si>
  <si>
    <t>RESP-CIRC 2</t>
  </si>
  <si>
    <t>RESP-CIRC 3</t>
  </si>
  <si>
    <t>RESP-CIRC 4</t>
  </si>
  <si>
    <t>RESP-CIRC 5</t>
  </si>
  <si>
    <t>BIO-PSYCH-SOCIO</t>
  </si>
  <si>
    <t>BIO-PSYCH-SOCIO 1</t>
  </si>
  <si>
    <t>BIO-PSYCH-SOCIO 2</t>
  </si>
  <si>
    <t>BIO-PSYCH-SOCIO 3</t>
  </si>
  <si>
    <t>BIO-PSYCH-SOCIO 4</t>
  </si>
  <si>
    <t>BIO-PSYCH-SOCIO 5</t>
  </si>
  <si>
    <t>BIO-ENERGIE</t>
  </si>
  <si>
    <t>BIO-ENERGIE 1</t>
  </si>
  <si>
    <t>BIO-ENERGIE 2</t>
  </si>
  <si>
    <t>BIO-ENERGIE 3</t>
  </si>
  <si>
    <t>BIO-ENERGIE 4</t>
  </si>
  <si>
    <t>BIO-ENERGIE 5</t>
  </si>
  <si>
    <t>SOCIOLOGIE</t>
  </si>
  <si>
    <t>SOCIO 1</t>
  </si>
  <si>
    <t>SOCIO 2</t>
  </si>
  <si>
    <t>SOCIO 3</t>
  </si>
  <si>
    <t>SOCIO 4</t>
  </si>
  <si>
    <t>SOCIO 5</t>
  </si>
  <si>
    <t>SOCIO 6</t>
  </si>
  <si>
    <t>METHODOLOGIE</t>
  </si>
  <si>
    <t>METHODO 6</t>
  </si>
  <si>
    <t>METHODO 7</t>
  </si>
  <si>
    <t>METHODO 8</t>
  </si>
  <si>
    <t>PATHOLOGIE</t>
  </si>
  <si>
    <t>2E JAAR</t>
  </si>
  <si>
    <t>EXTREM Anatomie Coxae 1</t>
  </si>
  <si>
    <t>EXTREM Anatomie Genu 1</t>
  </si>
  <si>
    <t>EXTREM Anatomie Pedis 1</t>
  </si>
  <si>
    <t>SUTHERLAND OE 1</t>
  </si>
  <si>
    <t>EXTREM Anatomie Humero-Scap 1</t>
  </si>
  <si>
    <t>EXTREM Anatomie Cubito-Manis 1</t>
  </si>
  <si>
    <t>SUTHERLAND BE 1</t>
  </si>
  <si>
    <t>EXTREM Anatomie Coxae 2</t>
  </si>
  <si>
    <t>EXTREM Anatomie Genu 2</t>
  </si>
  <si>
    <t>EXTREM Anatomie Pedis 2</t>
  </si>
  <si>
    <t>SUTHERLAND OE 2</t>
  </si>
  <si>
    <t>EXTREM Anatomie Humero-Scap 2</t>
  </si>
  <si>
    <t>EXTREM Anatomie Cubito-Manis 2</t>
  </si>
  <si>
    <t>SUTHERLAND BE 2</t>
  </si>
  <si>
    <t>EXTREM Palp Anatomie Coxae 1</t>
  </si>
  <si>
    <t>EXTREM Palp Anatomie Genu 1</t>
  </si>
  <si>
    <t>EXTREM Palp Anatomie Pedis 1</t>
  </si>
  <si>
    <t>EXTREM Palp Anatomie Humero-Scap 1</t>
  </si>
  <si>
    <t>EXTREM Palp Anatomie Cubito-Manis 1</t>
  </si>
  <si>
    <t>EXTREM Palp Anatomie Coxae 2</t>
  </si>
  <si>
    <t>EXTREM Palp Anatomie Genu 2</t>
  </si>
  <si>
    <t>EXTREM Palp Anatomie Pedis 2</t>
  </si>
  <si>
    <t>EXTREM Palp Anatomie Humero-Scap 2</t>
  </si>
  <si>
    <t>EXTREM Palp Anatomie Cubito-Manis 2</t>
  </si>
  <si>
    <t>EXTREM Biomechanica Coxae 1</t>
  </si>
  <si>
    <t>EXTREM Biomechanica Genu 1</t>
  </si>
  <si>
    <t>EXTREM Biomechanica Pedis 1</t>
  </si>
  <si>
    <t>EXTREM Biomechanica Humero-Scap 1</t>
  </si>
  <si>
    <t>EXTREM Biomechanica Cubito-Manis 1</t>
  </si>
  <si>
    <t>EXTREM Palp Biomech Coxae 1</t>
  </si>
  <si>
    <t>EXTREM Palp Biomech Genu 1</t>
  </si>
  <si>
    <t>EXTREM Palp Biomech Pedis 1</t>
  </si>
  <si>
    <t>EXTREM Palp Biomech Humero-Scap 1</t>
  </si>
  <si>
    <t>EXTREM Palp Biomech Cubito-Manis 1</t>
  </si>
  <si>
    <t>EXTREM Diagn Motiliteit Coxae 1</t>
  </si>
  <si>
    <t>EXTREM Diagn Motiliteit Genu 1</t>
  </si>
  <si>
    <t>EXTREM Diagn Motiliteit Pedis 1</t>
  </si>
  <si>
    <t>EXTREM Diagn Motiliteit Humero-Scap 1</t>
  </si>
  <si>
    <t>EXTREM Diagn Motiliteit Cubito-Manis 1</t>
  </si>
  <si>
    <t>EXTREM Therapie Motiliteit Coxae 1</t>
  </si>
  <si>
    <t>EXTREM Therapie Motiliteit Genu 1</t>
  </si>
  <si>
    <t>EXTREM Therapie Motiliteit Pedis 1</t>
  </si>
  <si>
    <t>EXTREM Therapie Motiliteit Humero-Scap 1</t>
  </si>
  <si>
    <t>EXTREM Therapie Motiliteit Cubito-Manis 1</t>
  </si>
  <si>
    <t>EXTREM Diagn Mobiliteit Humero-Scap 1</t>
  </si>
  <si>
    <t>EXTREM Therapie Mobiliteit Humero-Scap 1</t>
  </si>
  <si>
    <t>EXTREM Therapie Mobiliteit Humero-Scap 2</t>
  </si>
  <si>
    <t>3E JAAR</t>
  </si>
  <si>
    <t>EXTREM HH OE</t>
  </si>
  <si>
    <t>SUTHERLAND OE 3</t>
  </si>
  <si>
    <t>EXTREM HH BE</t>
  </si>
  <si>
    <t>SUTHERLAND BE 3</t>
  </si>
  <si>
    <t>EXTREM Palp Anatomie Coxae 3</t>
  </si>
  <si>
    <t>EXTREM Palp Anatomie Genu 3</t>
  </si>
  <si>
    <t>EXTREM Palp Anatomie Pedis 3</t>
  </si>
  <si>
    <t>SUTHERLAND OE 4</t>
  </si>
  <si>
    <t>EXTREM Palp Anatomie Humero-Scap 3</t>
  </si>
  <si>
    <t>EXTREM Palp Anatomie Cubito-Manis 3</t>
  </si>
  <si>
    <t>SUTHERLAND BE 4</t>
  </si>
  <si>
    <t>EXTREM Biomechanica Coxae 2</t>
  </si>
  <si>
    <t>EXTREM Biomechanica Genu 2</t>
  </si>
  <si>
    <t>EXTREM Biomechanica Pedis 2</t>
  </si>
  <si>
    <t>EXTREM Biomechanica Humero-Scap 2</t>
  </si>
  <si>
    <t>EXTREM Biomechanica Cubito -Manis 2</t>
  </si>
  <si>
    <t>EXTREM Palp Biomech Coxae 2</t>
  </si>
  <si>
    <t>EXTREM Palp Biomech Genu 2</t>
  </si>
  <si>
    <t>EXTREM Palp Biomech Pedis 2</t>
  </si>
  <si>
    <t>EXTREM Palp Biomech Humero-Scap 2</t>
  </si>
  <si>
    <t>EXTREM Palp Biomech Cubito-Manis 2</t>
  </si>
  <si>
    <t>EXTREM Diagn+Therap Motiliteit Coxae 2</t>
  </si>
  <si>
    <t>EXTREM Diagn+Therap Motiliteit Genu 2</t>
  </si>
  <si>
    <t>EXTREM Diagn+Therap Motiliteit Pedis 2</t>
  </si>
  <si>
    <t>EXTREM Diagn+Therap Motiliteit Humero-Scap 2</t>
  </si>
  <si>
    <t>EXTREM Diagn+Therap Motiliteit Cubito-Manis 2</t>
  </si>
  <si>
    <t>EXTREM Diagn Mobiliteit Coxae 2</t>
  </si>
  <si>
    <t>EXTREM Diagn Mobiliteit Genu 2</t>
  </si>
  <si>
    <t>EXTREM Diagn Mobiliteit Pedis 2</t>
  </si>
  <si>
    <t>EXTREM Diagn Mobiliteit Humero-Scap 2</t>
  </si>
  <si>
    <t>EXTREM Diagn Mobiliteit Cubito-Manis 2</t>
  </si>
  <si>
    <t>EXTREM Therapie Mobiliteit Coxae 3</t>
  </si>
  <si>
    <t>EXTREM Therapie Mobiliteit Genu 3</t>
  </si>
  <si>
    <t>EXTREM Therapie Mobiliteit Pedis 3</t>
  </si>
  <si>
    <t>EXTREM Therapie Mobiliteit Humero-Scap 3</t>
  </si>
  <si>
    <t>EXTREM Therapie Mobiliteit Cubito-Manis 3</t>
  </si>
  <si>
    <t>4E JAAR</t>
  </si>
  <si>
    <t>EXTREM Biomechanica OE</t>
  </si>
  <si>
    <t>EXTREM Palp Biomech Pedis-Genu</t>
  </si>
  <si>
    <t>EXTREM Palp Biomech Coxae-Genu</t>
  </si>
  <si>
    <t>EXTREM Palp Biomech OE 2</t>
  </si>
  <si>
    <t>EXTREM Biomechanica BE</t>
  </si>
  <si>
    <t>EXTREM Palp Biomech Hum-Scapo-Cubito</t>
  </si>
  <si>
    <t>EXTREM Palp Biomech BE</t>
  </si>
  <si>
    <t>EXTREM OZ&amp;BEH 1</t>
  </si>
  <si>
    <t>EXTREM Integratie 1</t>
  </si>
  <si>
    <t>EXTREM Palp Biomech OE 1</t>
  </si>
  <si>
    <t>EXTREM Palp Diagn Pedis-Genu Mobiliteit</t>
  </si>
  <si>
    <t>EXTREM Palp Diagn Coxae-Genu Mot+Mob</t>
  </si>
  <si>
    <t>EXTREM Diagn OE Mobiliteit</t>
  </si>
  <si>
    <t>EXTREM Palp Diagn OE Motiliteit</t>
  </si>
  <si>
    <t>EXTREM Palp Biomech BE 1</t>
  </si>
  <si>
    <t>EXTREM Palp Diagn Hum-Scapo-Cubito</t>
  </si>
  <si>
    <t>EXTREM Diagn Mobiliteit BE</t>
  </si>
  <si>
    <t>EXTREM Palp Diagn BE Motiliteit</t>
  </si>
  <si>
    <t>EXTREM OZ&amp;BEH 2</t>
  </si>
  <si>
    <t>EXTREM Integratie 2</t>
  </si>
  <si>
    <t>EXTREM Palp Therapie Pedis-Genu Mobiliteit</t>
  </si>
  <si>
    <t>EXTREM Palp Therapie Coxae-Genu Mot+Mob</t>
  </si>
  <si>
    <t>EXTREM Therapie Mobiliteit OE</t>
  </si>
  <si>
    <t>EXTREM Palp Therapie OE Motiliteit</t>
  </si>
  <si>
    <t>EXTREM Palp Therapie Hum-Scapo-Cubito Motiliteit</t>
  </si>
  <si>
    <t>EXTREM Therapie Mobiliteit BE</t>
  </si>
  <si>
    <t>EXTREM Palp Therapie BE Motiliteit</t>
  </si>
  <si>
    <t>EXTREM OZ&amp;BEH 3</t>
  </si>
  <si>
    <t>EXTREM Integratie 3</t>
  </si>
  <si>
    <t>EXTREM OZ&amp;BEH 4</t>
  </si>
  <si>
    <t>EXTREM Integratie 4</t>
  </si>
  <si>
    <t>EXTREM Therapie Motiliteit Humero-Scap 2</t>
  </si>
  <si>
    <t>EXTREM Anatomie Cubito 1</t>
  </si>
  <si>
    <t>EXTREM Anatomie Cubito 2</t>
  </si>
  <si>
    <t>EXTREM Palp Anatomie Cubito 1</t>
  </si>
  <si>
    <t>EXTREM Palp Anatomie Cubito 2</t>
  </si>
  <si>
    <t>EXTREM Biomechanica Cubito 1</t>
  </si>
  <si>
    <t>EXTREM Biomechanica Cubito 2</t>
  </si>
  <si>
    <t>EXTREM Palp Biomech Cubito 1</t>
  </si>
  <si>
    <t>EXTREM Palp Biomech Cubito 2</t>
  </si>
  <si>
    <t>EXTREM Diagn Motiliteit Cubito 1</t>
  </si>
  <si>
    <t>EXTREM Diagn Motiliteit Cubito 2</t>
  </si>
  <si>
    <t>EXTREM Therapie Motiliteit Cubito 1</t>
  </si>
  <si>
    <t>EXTREM Therapie Motiliteit Cubito 2</t>
  </si>
  <si>
    <t>EXTREM Diagn Mobiliteit Cubito 1</t>
  </si>
  <si>
    <t>EXTREM Diagn Mobiliteit Cubito 2</t>
  </si>
  <si>
    <t>EXTREM Therapie Mobiliteit Cubito 1</t>
  </si>
  <si>
    <t>EXTREM Therapie Mobiliteit Cubito 2</t>
  </si>
  <si>
    <t>EXTREM Anatomie Manis 1</t>
  </si>
  <si>
    <t>EXTREM Anatomie Manis 2</t>
  </si>
  <si>
    <t>EXTREM Palp Anatomie Manis 1</t>
  </si>
  <si>
    <t>BEKKEN-WK</t>
  </si>
  <si>
    <t>BEKKEN-WK Anatomie
Pelvis totaal</t>
  </si>
  <si>
    <t>BEKKEN-WK Anatomie
Ilium 1</t>
  </si>
  <si>
    <t>BEKKEN-WK Anatomie Sacrum 1</t>
  </si>
  <si>
    <t>SUTHERLAND Pelvis 1</t>
  </si>
  <si>
    <t>BEKKEN-WK Anatomie LWK 1</t>
  </si>
  <si>
    <t>SUTHERLAND LWK 1</t>
  </si>
  <si>
    <t>BEKKEN-WK Anatomie TWK 1</t>
  </si>
  <si>
    <t>SUTHERLAND TWK 1</t>
  </si>
  <si>
    <t>BEKKEN-WK Anatomie CWK 1</t>
  </si>
  <si>
    <t>SUTHERLAND CWK 1</t>
  </si>
  <si>
    <t>BEKKEN-WK Anatomie
Ilium 2</t>
  </si>
  <si>
    <t>BEKKEN-WK Anatomie Sacrum 2</t>
  </si>
  <si>
    <t>SUTHERLAND Pelvis 2</t>
  </si>
  <si>
    <t>BEKKEN-WK Anatomie LWK 2</t>
  </si>
  <si>
    <t>BEKKEN-WK Anatomie TWK 2</t>
  </si>
  <si>
    <t>BEKKEN-WK Anatomie CWK 2</t>
  </si>
  <si>
    <t>SUTHERLAND CWK 2</t>
  </si>
  <si>
    <t>BEKKEN-WK Palp Anatomie
Ilium 1</t>
  </si>
  <si>
    <t>BEKKEN-WK Palp Anatomie Sacrum 1</t>
  </si>
  <si>
    <t>BEKKEN-WK Palp Anatomie LWK 1</t>
  </si>
  <si>
    <t>MET LWK 1</t>
  </si>
  <si>
    <t>BEKKEN-WK Palp Anatomie TWK 1</t>
  </si>
  <si>
    <t xml:space="preserve">MET TWK 1
</t>
  </si>
  <si>
    <t>BEKKEN-WK Palp Anatomie CWK 1</t>
  </si>
  <si>
    <t xml:space="preserve">MET                CWK 1
</t>
  </si>
  <si>
    <t>BEKKEN-WK Palp Anatomie
Ilium 2</t>
  </si>
  <si>
    <t>BEKKEN-WK Palp Anatomie Sacrum 2</t>
  </si>
  <si>
    <t>BEKKEN-WK Palp Anatomie LWK 2</t>
  </si>
  <si>
    <t>MET LWK 2</t>
  </si>
  <si>
    <t>BEKKEN-WK Palp Anatomie TWK 2</t>
  </si>
  <si>
    <t xml:space="preserve">MET TWK 2
</t>
  </si>
  <si>
    <t>BEKKEN-WK Palp Anatomie CWK 2</t>
  </si>
  <si>
    <t xml:space="preserve">MET                CWK 2
</t>
  </si>
  <si>
    <t>BEKKEN-WK Biomechanica Ilium 1</t>
  </si>
  <si>
    <t>BEKKEN-WK Biomechanica Sacrum 1</t>
  </si>
  <si>
    <t>BEKKEN-WK Biomechanica LWK 1</t>
  </si>
  <si>
    <t>BEKKEN-WK Anatomie vascular LWK 1</t>
  </si>
  <si>
    <t>BEKKEN-WK Biomechanica TWK 1</t>
  </si>
  <si>
    <t>BEKKEN-WK Biomechanica CWK 1</t>
  </si>
  <si>
    <t>BEKKEN-WK Biomechanica Palp Ilium 1</t>
  </si>
  <si>
    <t>BEKKEN-WK Biomechanica Palp Sacrum 1</t>
  </si>
  <si>
    <t>BEKKEN-WK Biomechanica Palp LWK 1</t>
  </si>
  <si>
    <t>BEKKEN-WK Anatomie vascular LWK 2</t>
  </si>
  <si>
    <t>BEKKEN-WK Palp Biomech TWK 1</t>
  </si>
  <si>
    <t>BEKKEN-WK Palp Biomech CWK 1</t>
  </si>
  <si>
    <t>BEKKEN-WK Diagnostiek Ilium Motiliteit 1</t>
  </si>
  <si>
    <t>BEKKEN-WK Diagnostiek Sacrum Motiliteit 1</t>
  </si>
  <si>
    <t>BEKKEN-WK Diagnostiek LWK motiliteit 1</t>
  </si>
  <si>
    <t>BEKKEN-WK Diagnostiek Motiliteit TWK 1</t>
  </si>
  <si>
    <t>BEKKEN-WK Diagnostiek Motiliteit CWK 1</t>
  </si>
  <si>
    <t>BEKKEN-WK Therapie Ilium Motiliteit 1</t>
  </si>
  <si>
    <t>BEKKEN-WK Therapie Sacrum Motiliteit 1</t>
  </si>
  <si>
    <t>BEKKEN-WK Therapie LWK motiliteit 1</t>
  </si>
  <si>
    <t>BEKKEN-WK Therapie Motiliteit TWK 1</t>
  </si>
  <si>
    <t>BEKKEN-WK Therapie Motiliteit CWK 1</t>
  </si>
  <si>
    <t>BEKKEN-WK Diagnostiek Mobiliteit Ilium 1</t>
  </si>
  <si>
    <t>BEKKEN-WK Diagnostiek Mobiliteit Sacrum 1</t>
  </si>
  <si>
    <t>BEKKEN-WK Diagnostiek Mobiliteit LWK 1</t>
  </si>
  <si>
    <t>BEKKEN-WK Diagnostiek Mobiliteit TWK 1</t>
  </si>
  <si>
    <t>BEKKEN-WK Diagnostiek Mobiliteit CWK 1</t>
  </si>
  <si>
    <t>BEKKEN-WK Therapie Mobiliteit Ilium 1</t>
  </si>
  <si>
    <t>BEKKEN-WK Therapie Mobiliteit Sacrum 1</t>
  </si>
  <si>
    <t>BEKKEN-WK Therapie Mobiliteit LWK 1</t>
  </si>
  <si>
    <t>BEKKEN-WK Therapie Mobiliteit TWK 1</t>
  </si>
  <si>
    <t>BEKKEN-WK Therapie Mobiliteit CWK 1</t>
  </si>
  <si>
    <t>BEKKEN-WK Therapie Mobiliteit Ilium 2</t>
  </si>
  <si>
    <t>BEKKEN-WK Therapie Mobiliteit Sacrum 2</t>
  </si>
  <si>
    <t>BEKKEN-WK Therapie Mobiliteit LWK 2</t>
  </si>
  <si>
    <t>BEKKEN-WK Therapie Mobiliteit TWK 2</t>
  </si>
  <si>
    <t>BEKKEN-WK Therapie Mobiliteit CWK 2</t>
  </si>
  <si>
    <t>BEKKEN-WK   HH Pelvis</t>
  </si>
  <si>
    <t>SUTHERLAND Pelvis 3</t>
  </si>
  <si>
    <t>BEKKEN-WK   HH LWK</t>
  </si>
  <si>
    <t>MET LWK 3</t>
  </si>
  <si>
    <t>BEKKEN-WK Biomechanica Palp Sacrum-Ilium 1</t>
  </si>
  <si>
    <t>BEKKEN-WK   HH TWK</t>
  </si>
  <si>
    <t xml:space="preserve">MET TWK 3
</t>
  </si>
  <si>
    <t>BEKKEN-WK   HH CWK</t>
  </si>
  <si>
    <t xml:space="preserve">MET CWK 3
</t>
  </si>
  <si>
    <t>BEKKEN-WK Palp Anatomie
Ilium 3</t>
  </si>
  <si>
    <t>BEKKEN-WK Palp Anatomie Sacrum 3</t>
  </si>
  <si>
    <t>SUTHERLAND Pelvis 4</t>
  </si>
  <si>
    <t>BEKKEN-WK Palp Anatomie LWK 3</t>
  </si>
  <si>
    <t>MET LWK 4</t>
  </si>
  <si>
    <t>BEKKEN-WK Biomechanica Palp Sacrum-Ilium 2</t>
  </si>
  <si>
    <t>BEKKEN-WK Palp Anatomie TWK 3</t>
  </si>
  <si>
    <t xml:space="preserve">MET TWK 4
</t>
  </si>
  <si>
    <t>BEKKEN-WK Palp Anatomie CWK 3</t>
  </si>
  <si>
    <t xml:space="preserve">MET CWK 4
</t>
  </si>
  <si>
    <t>BEKKEN-WK Biomechanica Ilium 2</t>
  </si>
  <si>
    <t>BEKKEN-WK Biomechanica Sacrum 2</t>
  </si>
  <si>
    <t>BEKKEN-WK Biomechanica LWK 2</t>
  </si>
  <si>
    <t>BEKKEN-WK Diagnostiek Ilium-Sacrum Motiliteit 1</t>
  </si>
  <si>
    <t>BEKKEN-WK Biomechanica TWK 2</t>
  </si>
  <si>
    <t>BEKKEN-WK Biomechanica CWK 2</t>
  </si>
  <si>
    <t>BEKKEN-WK Biomechanica Palp Ilium 2</t>
  </si>
  <si>
    <t>BEKKEN-WK Biomechanica Palp Sacrum 2</t>
  </si>
  <si>
    <t>BEKKEN-WK Biomechanica Palp LWK 2</t>
  </si>
  <si>
    <t>BEKKEN-WK Therapie Ilium-Sacrum Motiliteit</t>
  </si>
  <si>
    <t>BEKKEN-WK Palp Biomech TWK 2</t>
  </si>
  <si>
    <t>BEKKEN-WK Palp Biomech CWK 2</t>
  </si>
  <si>
    <t>BEKKEN-WK Diagn+Therap Ilium Motiliteit 2</t>
  </si>
  <si>
    <t>BEKKEN-WK Diagn+Therap Sacrum Motiliteit 2</t>
  </si>
  <si>
    <t>BEKKEN-WK Diagn+Therap LWK motiliteit 2</t>
  </si>
  <si>
    <t>BEKKEN-WK Diagn+Therap Motiliteit TWK 2</t>
  </si>
  <si>
    <t>BEKKEN-WK Diagn+Therap Motiliteit CWK 2</t>
  </si>
  <si>
    <t>BEKKEN-WK Diagnostiek Mobiliteit Ilium 2</t>
  </si>
  <si>
    <t>BEKKEN-WK Diagnostiek Mobiliteit Sacrum 2</t>
  </si>
  <si>
    <t>BEKKEN-WK Diagnostiek Mobiliteit LWK 2</t>
  </si>
  <si>
    <t>BEKKEN-WK Diagnostiek Mobiliteit TWK 2</t>
  </si>
  <si>
    <t>BEKKEN-WK Diagnostiek Mobiliteit CWK 2</t>
  </si>
  <si>
    <t>BEKKEN-WK Therapie Mobiliteit Ilium 3</t>
  </si>
  <si>
    <t>BEKKEN-WK Therapie Mobiliteit Sacrum 3</t>
  </si>
  <si>
    <t>BEKKEN-WK Therapie Mobiliteit LWK 3</t>
  </si>
  <si>
    <t>BEKKEN-WK Therapie Mobiliteit TWK 3</t>
  </si>
  <si>
    <t>BEKKEN-WK Therapie Mobiliteit CWK 3</t>
  </si>
  <si>
    <t>BEKKEN-WK Therapie Mobiliteit Ilium 4</t>
  </si>
  <si>
    <t>BEKKEN-WK Therapie Mobiliteit Sacrum 4</t>
  </si>
  <si>
    <t>BEKKEN-WK Therapie Mobiliteit LWK 4</t>
  </si>
  <si>
    <t>BEKKEN-WK Therapie Mobiliteit TWK 4</t>
  </si>
  <si>
    <t>BEKKEN-WK Therapie Mobiliteit CWK 4</t>
  </si>
  <si>
    <t>BEKKEN-WK Anatomie Coccyx-Pubis</t>
  </si>
  <si>
    <t>BEKKEN-WK Anatomie
Ilium 4</t>
  </si>
  <si>
    <t>BEKKEN-WK Anatomie Sacrum 4</t>
  </si>
  <si>
    <t>BEKKEN-WK Biomechanica Palp Sacrum-Ilium 3</t>
  </si>
  <si>
    <t>BEKKEN-WK Biomechanica Palp LWK-sacrum 1</t>
  </si>
  <si>
    <t>BEKKEN-WK Anatomie OAA</t>
  </si>
  <si>
    <t>BEKKEN-WK OZ&amp;BEH 1</t>
  </si>
  <si>
    <t>BEKKEN-WK Integratie 1</t>
  </si>
  <si>
    <t>BEKKEN-WK Palp Anatomie Coccyx-Pubis</t>
  </si>
  <si>
    <t>BEKKEN-WK Palp Anatomie
Ilium 4</t>
  </si>
  <si>
    <t>BEKKEN-WK Palp Anatomie Sacrum 4</t>
  </si>
  <si>
    <t>BEKKEN-WK Biomechanica Palp Sacrum-Ilium 4</t>
  </si>
  <si>
    <t>BEKKEN-WK Biomechanica Palp LWK-sacrum 2</t>
  </si>
  <si>
    <t>BEKKEN-WK Palp Anatomie OAA</t>
  </si>
  <si>
    <t>BEKKEN-WK OZ&amp;BEH 2</t>
  </si>
  <si>
    <t>BEKKEN-WK Integratie 2</t>
  </si>
  <si>
    <t>BEKKEN-WK Biomechanica Coccyx-Pubis</t>
  </si>
  <si>
    <t>BEKKEN-WK Therapie Mobiliteit Ilium 5</t>
  </si>
  <si>
    <t>BEKKEN-WK Therapie Mobiliteit Sacrum 5</t>
  </si>
  <si>
    <t>BEKKEN-WK Diagnostiek LWK-Sacrum motiliteit</t>
  </si>
  <si>
    <t>BEKKEN-WK Diagnostiek Motiliteit OAA</t>
  </si>
  <si>
    <t>BEKKEN-WK OZ&amp;BEH 3</t>
  </si>
  <si>
    <t>BEKKEN-WK Integratie 3</t>
  </si>
  <si>
    <t>BEKKEN-WK Biomechanica Palp Coccyx-Pubis</t>
  </si>
  <si>
    <t>BEKKEN-WK Therapie LWK-Sacrum motiliteit 1</t>
  </si>
  <si>
    <t>BEKKEN-WK Therapie Motiliteit OAA</t>
  </si>
  <si>
    <t>BEKKEN-WK OZ&amp;BEH 4</t>
  </si>
  <si>
    <t>BEKKEN-WK Integratie 4</t>
  </si>
  <si>
    <t>BEKKEN-WK Diagnostiek Motiliteit Coccyx-Pubis</t>
  </si>
  <si>
    <t>BEKKEN-WK Therapie LWK-Sacrum motiliteit 2</t>
  </si>
  <si>
    <t>BEKKEN-WK Diagnostiek Mobiliteit OAA 1</t>
  </si>
  <si>
    <t>BEKKEN-WK Terapie Motiliteit Coccyx-Pubis</t>
  </si>
  <si>
    <t>BEKKEN-WK Diagnostiek Mobiliteit OAA 2</t>
  </si>
  <si>
    <t>BEKKEN-WK Diagnostiek Mobiliteit Coccyx-Sacrum</t>
  </si>
  <si>
    <t>BEKKEN-WK Therapie Mobiliteit OAA 1</t>
  </si>
  <si>
    <t>BEKKEN-WK Terapie Mobiliteit Coccyx-Pubis 1</t>
  </si>
  <si>
    <t>BEKKEN-WK Therapie Mobiliteit OAA 2</t>
  </si>
  <si>
    <t>BEKKEN-WK Terapie Mobiliteit Coccyx-Pubis 2</t>
  </si>
  <si>
    <t>BEKKEN-WK Therapie Mobiliteit OAA 3</t>
  </si>
  <si>
    <t>CRANIUM Anatomie Exocranium 1</t>
  </si>
  <si>
    <t>CRANIUM Palpatie Anatomie 5</t>
  </si>
  <si>
    <t>CRANIUM PRM 1</t>
  </si>
  <si>
    <t>CRANIUM AlgDiagnose Theorie 1</t>
  </si>
  <si>
    <t>CRANIUM V-Spread/Impuls Theorie 1</t>
  </si>
  <si>
    <t>CRANIUM Anatomie SSB 1</t>
  </si>
  <si>
    <t>CRANIUM Fluida Theorie 1</t>
  </si>
  <si>
    <t>CRANIUM RTM Anatomie 1</t>
  </si>
  <si>
    <t>CRANIUM Anatomie Occiput 1</t>
  </si>
  <si>
    <t>CRANIUM Anatomie Sphenoid 1</t>
  </si>
  <si>
    <t>CRANIUM Anatomie Parietale 1</t>
  </si>
  <si>
    <t>CRANIUM Anatomie Frontale 1</t>
  </si>
  <si>
    <t>CRANIUM Anatomie Exocranium 2</t>
  </si>
  <si>
    <t>CRANIUM Palpatie Anatomie 6</t>
  </si>
  <si>
    <t>CRANIUM PRM 2</t>
  </si>
  <si>
    <t>CRANIUM AlgDiagnose theorie 2</t>
  </si>
  <si>
    <t>CRANIUM V-Spread/Impuls Therapie 1</t>
  </si>
  <si>
    <t>CRANIUM Anatomie SSB 2</t>
  </si>
  <si>
    <t>CRANIUM Fluida Theorie 2</t>
  </si>
  <si>
    <t>CRANIUM RTM Anatomie 2</t>
  </si>
  <si>
    <t>CRANIUM Anatomie Occiput 2</t>
  </si>
  <si>
    <t>CRANIUM Anatomie Sphenoid 2</t>
  </si>
  <si>
    <t>CRANIUM Anatomie Parietale 2</t>
  </si>
  <si>
    <t>CRANIUM Anatomie Frontale 2</t>
  </si>
  <si>
    <t>CRANIUM Palpatie Anatomie 1</t>
  </si>
  <si>
    <t>CRANIUM Anatomie Endocranium 1</t>
  </si>
  <si>
    <t>CRANIUM PRM Biomech 1</t>
  </si>
  <si>
    <t>CRANIUM AlgDiagnose Palp 1</t>
  </si>
  <si>
    <t>CRANIUM V-Spread/Impuls Therapie 2</t>
  </si>
  <si>
    <t>CRANIUM Biomech SSB 1</t>
  </si>
  <si>
    <t>CRANIUM Fluida Praktijk 1</t>
  </si>
  <si>
    <t>CRANIUM RTM Biomech 1</t>
  </si>
  <si>
    <t>CRANIUM Diagn Occiput 1</t>
  </si>
  <si>
    <t>CRANIUM Diagn Sphenoid 1</t>
  </si>
  <si>
    <t>CRANIUM Diagn Parietale 1</t>
  </si>
  <si>
    <t>CRANIUM Diagn Frontale 1</t>
  </si>
  <si>
    <t>CRANIUM Palpatie Anatomie 2</t>
  </si>
  <si>
    <t>CRANIUM Anatomie Endocranium 2</t>
  </si>
  <si>
    <t>CRANIUM PRM Biomech 2</t>
  </si>
  <si>
    <t>CRANIUM AlgDiagnose Palp 2</t>
  </si>
  <si>
    <t>CRANIUM Biomech SSB 2</t>
  </si>
  <si>
    <t>CRANIUM Fluida Praktijk 2</t>
  </si>
  <si>
    <t>CRANIUM RTM Biomech 2</t>
  </si>
  <si>
    <t>CRANIUM Diagn Occiput 2</t>
  </si>
  <si>
    <t>CRANIUM Diagn Sphenoid 2</t>
  </si>
  <si>
    <t>CRANIUM Diagn Parietale 2</t>
  </si>
  <si>
    <t>CRANIUM Diagn Frontale 2</t>
  </si>
  <si>
    <t>CRANIUM Palpatie Anatomie 3</t>
  </si>
  <si>
    <t>CRANIUM Palpatie Anatomie 7</t>
  </si>
  <si>
    <t>CRANIUM AlgDiagnose Palp 3</t>
  </si>
  <si>
    <t>CRANIUM Diagnostiek SSB 1</t>
  </si>
  <si>
    <t>CRANIUM Fluida Praktijk 3</t>
  </si>
  <si>
    <t>CRANIUM RTM Diagnostiek 1</t>
  </si>
  <si>
    <t>CRANIUM Therapie Occiput 1</t>
  </si>
  <si>
    <t>CRANIUM Therapie Sphenoid 1</t>
  </si>
  <si>
    <t>CRANIUM Therapie Parietale 1</t>
  </si>
  <si>
    <t>CRANIUM Therapie Frontale 1</t>
  </si>
  <si>
    <t>CRANIUM Palpatie Anatomie 4</t>
  </si>
  <si>
    <t>CRANIUM Palpatie Anatomie 8</t>
  </si>
  <si>
    <t>CRANIUM AlgDiagnose Palp 4</t>
  </si>
  <si>
    <t>CRANIUM Diagnostiek SSB 2</t>
  </si>
  <si>
    <t>CRANIUM Fluida Praktijk 4</t>
  </si>
  <si>
    <t>CRANIUM RTM Diagnostiek 2</t>
  </si>
  <si>
    <t>CRANIUM Therapie Occiput 2</t>
  </si>
  <si>
    <t>CRANIUM Therapie Sphenoid 2</t>
  </si>
  <si>
    <t>CRANIUM Therapie Parietale 2</t>
  </si>
  <si>
    <t>CRANIUM Therapie Frontale 2</t>
  </si>
  <si>
    <t>CRANIUM Anatomie Exocranium 3</t>
  </si>
  <si>
    <t>CRANIUM Diagnostiek SSB 3</t>
  </si>
  <si>
    <t>CRANIUM V-Spread/Impuls Therapie 3</t>
  </si>
  <si>
    <t>CRANIUM RTM Diagnostiek 3</t>
  </si>
  <si>
    <t>CRANIUM Anatomie Exocranium 4</t>
  </si>
  <si>
    <t>CRANIUM Therapie SSB 1</t>
  </si>
  <si>
    <t>CRANIUM V-Spread/Impuls Therapie 4</t>
  </si>
  <si>
    <t>CRANIUM RTM Therapie 1</t>
  </si>
  <si>
    <t>CRANIUM Therapie SSB 2</t>
  </si>
  <si>
    <t>CRANIUM RTM Therapie 2</t>
  </si>
  <si>
    <t>CRANIUM Therapie SSB 3</t>
  </si>
  <si>
    <t>CRANIUM RTM Therapie 3</t>
  </si>
  <si>
    <t>CRANIUM Therapie SSB 4</t>
  </si>
  <si>
    <t>CRANIUM RTM Therapie 4</t>
  </si>
  <si>
    <t>CRANIUM HH Fluida + RTM</t>
  </si>
  <si>
    <t>CRANIUM Anatomie Temporale 1</t>
  </si>
  <si>
    <t>CRANIUM Anatomie Ethmoid 1</t>
  </si>
  <si>
    <t>CRANIUM Anatomie Maxilla 1</t>
  </si>
  <si>
    <t>CRANIUM Anatomie Vomer</t>
  </si>
  <si>
    <t>CRANIUM Therapie Frontale 3</t>
  </si>
  <si>
    <t>CRANIUM HIS 1</t>
  </si>
  <si>
    <t>CRANIUM HH AlgDiagnose Palp 1</t>
  </si>
  <si>
    <t>CRANIUM Anatomie Temporale 2</t>
  </si>
  <si>
    <t>CRANIUM Anatomie Ethmoid 2</t>
  </si>
  <si>
    <t>CRANIUM Anatomie Maxilla 2</t>
  </si>
  <si>
    <t>CRANIUM Diagn Vomer</t>
  </si>
  <si>
    <t>CRANIUM Therapie Frontale 4</t>
  </si>
  <si>
    <t>CRANIUM HIS 2</t>
  </si>
  <si>
    <t>CRANIUM HH AlgDiagnose Palp 2</t>
  </si>
  <si>
    <t>CRANIUM Diagn Temporale 1</t>
  </si>
  <si>
    <t>CRANIUM Diagn Ethmoid 1</t>
  </si>
  <si>
    <t>CRANIUM Diagn Maxilla 1</t>
  </si>
  <si>
    <t>CRANIUM Therapie Vomer</t>
  </si>
  <si>
    <t>CRANIUM HH AlgDiagnose Palp 3</t>
  </si>
  <si>
    <t>CRANIUM HIS 3</t>
  </si>
  <si>
    <t>CRANIUM Diagn Temporale 2</t>
  </si>
  <si>
    <t>CRANIUM Diagn Ethmoid 2</t>
  </si>
  <si>
    <t>CRANIUM Diagn Maxilla 2</t>
  </si>
  <si>
    <t>CRANIUM Anatomie Naso/Lacri</t>
  </si>
  <si>
    <t>CRANIUM HH AlgDiagnose Palp 4</t>
  </si>
  <si>
    <t>CRANIUM Therapie Temporale 1</t>
  </si>
  <si>
    <t>CRANIUM Therapie Ethmoid 1</t>
  </si>
  <si>
    <t>CRANIUM Therapie Maxilla 1</t>
  </si>
  <si>
    <t>CRANIUM Diagn Naso/Lacri</t>
  </si>
  <si>
    <t>CRANIUM HH AlgDiagnose Palp 5</t>
  </si>
  <si>
    <t>CRANIUM Therapie Temporale 2</t>
  </si>
  <si>
    <t>CRANIUM Therapie Ethmoid 2</t>
  </si>
  <si>
    <t>CRANIUM Therapie Maxilla 2</t>
  </si>
  <si>
    <t>CRANIUM Therapie Naso/Lacri</t>
  </si>
  <si>
    <t>CRANIUM HH AlgDiagnose Palp 6</t>
  </si>
  <si>
    <t>CRANIUM Anatomie Zygoma 1</t>
  </si>
  <si>
    <t>CRANIUM Therapie Temporale 3</t>
  </si>
  <si>
    <t>CRANIUM Anatomie Palatinum 1</t>
  </si>
  <si>
    <t>CRANIUM Therapie Sphenoid 3</t>
  </si>
  <si>
    <t>CRANIUM Therapie Occiput 3</t>
  </si>
  <si>
    <t>CRANIUM Anatomie Mandibula 1</t>
  </si>
  <si>
    <t>CRANIUM Diagn TMJ Mandibula 1</t>
  </si>
  <si>
    <t>CRANIUM HIS 4</t>
  </si>
  <si>
    <t>CRANIUM HH AlgDiagnose Palp 7</t>
  </si>
  <si>
    <t>CRANIUM Integratie 1</t>
  </si>
  <si>
    <t>CRANIUM Anatomie Zygoma 2</t>
  </si>
  <si>
    <t>CRANIUM Therapie Temporale 4</t>
  </si>
  <si>
    <t>CRANIUM Anatomie Palatinum 2</t>
  </si>
  <si>
    <t>CRANIUM Therapie Sphenoid 4</t>
  </si>
  <si>
    <t>CRANIUM Therapie Occiput 4</t>
  </si>
  <si>
    <t>CRANIUM Anatomie Mandibula 2</t>
  </si>
  <si>
    <t>CRANIUM Diagn TMJ Mandibula 2</t>
  </si>
  <si>
    <t>CRANIUM HIS 5</t>
  </si>
  <si>
    <t>CRANIUM HH AlgDiagnose Palp 8</t>
  </si>
  <si>
    <t>CRANIUM Integratie 2</t>
  </si>
  <si>
    <t>CRANIUM Diagn Zygoma 1</t>
  </si>
  <si>
    <t>CRANIUM Diagn Palatinum 1</t>
  </si>
  <si>
    <t>CRANIUM Diagn Mandibula 1</t>
  </si>
  <si>
    <t>CRANIUM Diagn TMJ Mandibula 3</t>
  </si>
  <si>
    <t>CRANIUM HIS 6</t>
  </si>
  <si>
    <t>CRANIUM HH AlgDiagnose Palp 9</t>
  </si>
  <si>
    <t>CRANIUM Integratie 3</t>
  </si>
  <si>
    <t>CRANIUM Therapie Zygoma 1</t>
  </si>
  <si>
    <t>CRANIUM Therapie Palatinum 1</t>
  </si>
  <si>
    <t>CRANIUM Therapie Mandibula 1</t>
  </si>
  <si>
    <t>CRANIUM Therapie TMJ Mandibula 1</t>
  </si>
  <si>
    <t>CRANIUM Integratie 5</t>
  </si>
  <si>
    <t>CRANIUM Therapie Zygoma 2</t>
  </si>
  <si>
    <t>CRANIUM Therapie Palatinum 2</t>
  </si>
  <si>
    <t>CRANIUM Therapie Mandibula 2</t>
  </si>
  <si>
    <t>CRANIUM Therapie TMJ Mandibula 2</t>
  </si>
  <si>
    <t>CRANIUM Integratie 6</t>
  </si>
  <si>
    <t>CRANIUM Therapie TMJ Mandibula 3</t>
  </si>
  <si>
    <t>CRANIUM Integratie 7</t>
  </si>
  <si>
    <t>CRANIUM Therapie TMJ Mandibula 4</t>
  </si>
  <si>
    <t>CRANIUM Integratie 8</t>
  </si>
  <si>
    <t>2e JAAR</t>
  </si>
  <si>
    <t>ABDOMEN</t>
  </si>
  <si>
    <t>ABDOMEN Filosofie concept 1</t>
  </si>
  <si>
    <t>ABDOMEN Diagn Concept 1</t>
  </si>
  <si>
    <t>ABDOMEN Tensie - Tonus Theorie</t>
  </si>
  <si>
    <t>ABDOMEN Anatomie Oris &amp; Oesophagus 1</t>
  </si>
  <si>
    <t>ABDOMEN Anatomie Gaster 1</t>
  </si>
  <si>
    <t>ABDOMEN Diagnostiek Gaster 1</t>
  </si>
  <si>
    <t>ABDOMEN Anatomie Duodenum 1</t>
  </si>
  <si>
    <t>ABDOMEN Diagnostiek Duodenum 1</t>
  </si>
  <si>
    <t>ABDOMEN Therapie Gaster-Duo 1</t>
  </si>
  <si>
    <t>ABDOMEN Filosofie Concept 2</t>
  </si>
  <si>
    <t>ABDOMEN Diagn Concept 2</t>
  </si>
  <si>
    <t>ABDOMEN Tensie - Tonus Praktijk 1</t>
  </si>
  <si>
    <t>ABDOMEN Anatomie Oris &amp; Oesophagus 2</t>
  </si>
  <si>
    <t>ABDOMEN Anatomie Gaster 2</t>
  </si>
  <si>
    <t>ABDOMEN Diagnostiek Gaster 2</t>
  </si>
  <si>
    <t>ABDOMEN Anatomie Duodenum 2</t>
  </si>
  <si>
    <t>ABDOMEN Diagnostiek Duodenum 2</t>
  </si>
  <si>
    <t>ABDOMEN Therapie Gaster-Duo 2</t>
  </si>
  <si>
    <t>ABDOMEN Filosofie Concept 3</t>
  </si>
  <si>
    <t>ABDOMEN Therapie Concept 1</t>
  </si>
  <si>
    <t>ABDOMEN Tensie - Tonus Praktijk 2</t>
  </si>
  <si>
    <t>ABDOMEN Biomech Gaster 1</t>
  </si>
  <si>
    <t>ABDOMEN Diagnostiek Gaster 3</t>
  </si>
  <si>
    <t>ABDOMEN Biomech Duodenum 1</t>
  </si>
  <si>
    <t>ABDOMEN Therapie Duo Motiliteit 1</t>
  </si>
  <si>
    <t>ABDOMEN Therapie Gaster-Duo 3</t>
  </si>
  <si>
    <t>ABDOMEN Filosofie Concept 4</t>
  </si>
  <si>
    <t>ABDOMEN Therapie Concept 2</t>
  </si>
  <si>
    <t>ABDOMEN Diagn Percussie 1</t>
  </si>
  <si>
    <t>ABDOMEN Biomech Gaster 2</t>
  </si>
  <si>
    <t>ABDOMEN Therapie Gaster Motiliteit 1</t>
  </si>
  <si>
    <t>ABDOMEN Biomech Duodenum 2</t>
  </si>
  <si>
    <t>ABDOMEN Therapie Duo Motiliteit 2</t>
  </si>
  <si>
    <t>ABDOMEN Biomech Gaster Praktijk Mot 2</t>
  </si>
  <si>
    <t>ABDOMEN Biomechan Concept 1</t>
  </si>
  <si>
    <t>ABDOMEN Concept Therapie 3</t>
  </si>
  <si>
    <t>ABDOMEN Diagn Percussie 2</t>
  </si>
  <si>
    <t>ABDOMEN Biomech Gaster Praktijk Mot 1</t>
  </si>
  <si>
    <t>ABDOMEN Therapie Gaster Motiliteit 2</t>
  </si>
  <si>
    <t>ABDOMEN Biomech Duo Praktijk Mot 1</t>
  </si>
  <si>
    <t>ABDOMEN Therapie Duo Mobiliteit 1</t>
  </si>
  <si>
    <t>ABDOMEN Biomech Gaster Praktijk Mob 2</t>
  </si>
  <si>
    <t>ABDOMEN Diagnostiek Gaster 4</t>
  </si>
  <si>
    <t>ABDOMEN Biomechan Concept 2</t>
  </si>
  <si>
    <t>ABDOMEN Concept Therapie 4</t>
  </si>
  <si>
    <t>ABDOMEN Biomech Gaster Praktijk Mob 1</t>
  </si>
  <si>
    <t>ABDOMEN Therapie Gaster Mobiliteit 1</t>
  </si>
  <si>
    <t>ABDOMEN Biomech Duo Praktijk Mob 1</t>
  </si>
  <si>
    <t>ABDOMEN Therapie Duo Mobiliteit 2</t>
  </si>
  <si>
    <t>ABDOMEN Biomech Duo Praktijk Mot 2</t>
  </si>
  <si>
    <t>ABDOMEN Therapie Gaster Mobiliteit 2</t>
  </si>
  <si>
    <t>ABDOMEN Biomech Duo Praktijk Mob 2</t>
  </si>
  <si>
    <t>3e JAAR</t>
  </si>
  <si>
    <t>ABDOMEN Anatomie Colon 1</t>
  </si>
  <si>
    <t>ABDOMEN Diagnostiek Colon 1</t>
  </si>
  <si>
    <t>ABDOMEN Anatomie Hepar-GB 1</t>
  </si>
  <si>
    <t>ABDOMEN Diagnostiek Hepar-GB 1</t>
  </si>
  <si>
    <t>ABDOMEN Therapie TGI O&amp;B 1</t>
  </si>
  <si>
    <t>ABDOMEN Anatomie Ren 1</t>
  </si>
  <si>
    <t>ABDOMEN Diagnostiek Ren 1</t>
  </si>
  <si>
    <t>ABDOMEN Anatomie Colon 2</t>
  </si>
  <si>
    <t>ABDOMEN Diagnostiek Colon 2</t>
  </si>
  <si>
    <t>ABDOMEN Anatomie Hepar-GB 2</t>
  </si>
  <si>
    <t>ABDOMEN Diagnostiek Hepar-GB 2</t>
  </si>
  <si>
    <t>ABDOMEN Therapie TGI O&amp;B 2</t>
  </si>
  <si>
    <t>ABDOMEN Anatomie Ren 2</t>
  </si>
  <si>
    <t>ABDOMEN Diagnostiek Ren 2</t>
  </si>
  <si>
    <t>ABDOMEN Biomech Colon 1</t>
  </si>
  <si>
    <t>ABDOMEN Therapie Colon Motiliteit 1</t>
  </si>
  <si>
    <t>ABDOMEN Biomech Hepar-GB 1</t>
  </si>
  <si>
    <t>ABDOMEN Therapie Lever-GB Motiliteit 1</t>
  </si>
  <si>
    <t>ABDOMEN Biomech Ren 1</t>
  </si>
  <si>
    <t>ABDOMEN Biomech Colon 2</t>
  </si>
  <si>
    <t>ABDOMEN Therapie Colon Motiliteit 2</t>
  </si>
  <si>
    <t>ABDOMEN Therapie Lever-GB Motiliteit 2</t>
  </si>
  <si>
    <t>ABDOMEN Biomech Ren 2</t>
  </si>
  <si>
    <t>ABDOMEN Biomech Colon Praktijk Mot 2</t>
  </si>
  <si>
    <t>ABDOMEN Biomech Colon Praktijk Mot 1</t>
  </si>
  <si>
    <t>ABDOMEN Therapie Colon Mobiliteit 1</t>
  </si>
  <si>
    <t>ABDOMEN Biomech Hepar-GB Praktijk Mot 1</t>
  </si>
  <si>
    <t>ABDOMEN Therapie Lever-GB Mobiliteit 1</t>
  </si>
  <si>
    <t xml:space="preserve">ABDOMEN Biomech Ren Praktijk Mot </t>
  </si>
  <si>
    <t>ABDOMEN Biomech Colon Praktijk Mob 2</t>
  </si>
  <si>
    <t>ABDOMEN Biomech Colon Praktijk Mob 1</t>
  </si>
  <si>
    <t>ABDOMEN Therapie Colon Mobiliteit 2</t>
  </si>
  <si>
    <t>ABDOMEN Biomech Hepar-GB Praktijk Mob 1</t>
  </si>
  <si>
    <t>ABDOMEN Therapie Lever-GB Mobiliteit 2</t>
  </si>
  <si>
    <t>ABDOMEN Biomech Ren Praktijk Mob</t>
  </si>
  <si>
    <t>ABDOMEN Therapie Lever-GB Mobiliteit 3</t>
  </si>
  <si>
    <t>ABDOMEN Diagnostiek Hepar-GB 3</t>
  </si>
  <si>
    <t>ABDOMEN Diagnostiek Hepar-GB 4</t>
  </si>
  <si>
    <t>4e JAAR</t>
  </si>
  <si>
    <t>ABDOMEN Therapie Ren Motiliteit 1</t>
  </si>
  <si>
    <t>ABDOMEN Anatomie V.Urinaria-Rectum 1</t>
  </si>
  <si>
    <t>ABDOMEN Anatomie Lien 1</t>
  </si>
  <si>
    <t>ABDOMEN Anatomie Pancreas 1</t>
  </si>
  <si>
    <t>ABDOMEN Therapie TGI O&amp;B 4</t>
  </si>
  <si>
    <t>ABDOMEN Biomech Peritoneum 1</t>
  </si>
  <si>
    <t>ABDOMEN Anatomie ♀Pelvis Minor 1</t>
  </si>
  <si>
    <t>ABDOMEN Anatomie ♂ Pelvis Minor 1</t>
  </si>
  <si>
    <t>ABDOMEN Biomechanica Centrale Pees 1</t>
  </si>
  <si>
    <t>ABDOMEN Anatomie Cardio 1</t>
  </si>
  <si>
    <t>ABDOMEN Diagnostiek Inhibitie 1</t>
  </si>
  <si>
    <t>ABDOMEN Therapie Ren Motiliteit 2</t>
  </si>
  <si>
    <t>ABDOMEN Therapie Ren Mobiliteit 1</t>
  </si>
  <si>
    <t>ABDOMEN Anatomie V.Urinaria-Rectum 2</t>
  </si>
  <si>
    <t>ABDOMEN Anatomie Lien 2</t>
  </si>
  <si>
    <t>ABDOMEN Anatomie Pancreas 2</t>
  </si>
  <si>
    <t>ABDOMEN Therapie TGI O&amp;B 5</t>
  </si>
  <si>
    <t>ABDOMEN Biomech Peritoneum 2</t>
  </si>
  <si>
    <t>ABDOMEN Anatomie ♀Pelvis Minor 2</t>
  </si>
  <si>
    <t>ABDOMEN Anatomie ♂ Pelvis Minor 2</t>
  </si>
  <si>
    <t>ABDOMEN Biomechanica Centrale Pees 2</t>
  </si>
  <si>
    <t>ABDOMEN Anatomie Cardio 2</t>
  </si>
  <si>
    <t>ABDOMEN Diagnostiek Inhibitie 2</t>
  </si>
  <si>
    <t>ABDOMEN Anatomie ♀Pelvis Minor 4</t>
  </si>
  <si>
    <t>ABDOMEN Therapie Ren Mobiliteit 2</t>
  </si>
  <si>
    <t>ABDOMEN Biomech V.Urinaria-Rectum 1</t>
  </si>
  <si>
    <t>ABDOMEN Biomech Lien 1</t>
  </si>
  <si>
    <t>ABDOMEN Biomech Pancreas 1</t>
  </si>
  <si>
    <t>ABDOMEN Biomech Peritoneum 3</t>
  </si>
  <si>
    <t>ABDOMEN Anatomie ♀Pelvis Minor 3</t>
  </si>
  <si>
    <t>ABDOMEN Anatomie Cardio 3</t>
  </si>
  <si>
    <t>ABDOMEN Diagnostiek Inhibitie 3</t>
  </si>
  <si>
    <t>ABDOMEN Biomechanica ♀Pelvis Minor 4</t>
  </si>
  <si>
    <t>ABDOMEN Therapie Ren Mobiliteit 3</t>
  </si>
  <si>
    <t>ABDOMEN Biomech V.Urinaria-Rectum 2</t>
  </si>
  <si>
    <t>ABDOMEN Biomech Lien 2</t>
  </si>
  <si>
    <t>ABDOMEN Biomech Pancreas 2</t>
  </si>
  <si>
    <t>ABDOMEN Biomech Peritoneum 4</t>
  </si>
  <si>
    <t>ABDOMEN Biomechanica ♀Pelvis Minor 1</t>
  </si>
  <si>
    <t>ABDOMEN Anatomie Cardio 4</t>
  </si>
  <si>
    <t>ABDOMEN Diagnostiek Inhibitie 4</t>
  </si>
  <si>
    <t>ABDOMEN Diagnostiek V.Urinaria-Rectum 1</t>
  </si>
  <si>
    <t>ABDOMEN Diagnostiek Motiliteit Lien</t>
  </si>
  <si>
    <t>ABDOMEN Diagnostiek Motiliteit Pancreas</t>
  </si>
  <si>
    <t>ABDOMEN Biomechanica ♀Pelvis Minor 2</t>
  </si>
  <si>
    <t>ABDOMEN Diagnostiek V.Urinaria-Rectum 2</t>
  </si>
  <si>
    <t>ABDOMEN Diagnostiek Mobiliteit Lien</t>
  </si>
  <si>
    <t>ABDOMEN Diagnostiek Mobiliteit Pancreas</t>
  </si>
  <si>
    <t>ABDOMEN Biomechanica ♀Pelvis Minor 3</t>
  </si>
  <si>
    <t>ABDOMEN Therapie V.Urinaria-Rectum 1</t>
  </si>
  <si>
    <t>ABDOMEN Therapie Motiliteit Lien</t>
  </si>
  <si>
    <t>ABDOMEN Therapie Motiliteit Pancreas</t>
  </si>
  <si>
    <t>ABDOMEN Therapie V.Urinaria-Rectum 2</t>
  </si>
  <si>
    <t>ABDOMEN Therapie Mobiliteit Lien 1</t>
  </si>
  <si>
    <t>ABDOMEN Therapie Mobiliteit Pancreas 1</t>
  </si>
  <si>
    <t>ABDOMEN Therapie Mobiliteit Lien 2</t>
  </si>
  <si>
    <t>ABDOMEN Therapie Mobiliteit Pancreas 2</t>
  </si>
  <si>
    <t>1E JAAR</t>
  </si>
  <si>
    <t xml:space="preserve">4E JAAR </t>
  </si>
  <si>
    <t>FYSIOLOGIE Biomoleculen Protiden 1</t>
  </si>
  <si>
    <t>FYSIOLOGIE Celbiologie Pro- Eukariocyt 1</t>
  </si>
  <si>
    <t>FYSIOLOGIE Histologie Epithelium 1</t>
  </si>
  <si>
    <t>FYSIOLOGIE Histologie Musc.weefsel 1</t>
  </si>
  <si>
    <t>FYSIOLOGIE Histologie Fluida Bloed 1</t>
  </si>
  <si>
    <t>FYSIOLOGIE TGI Inleiding</t>
  </si>
  <si>
    <t>FYSIOLOGIE Gaster 1</t>
  </si>
  <si>
    <t>FYSIOLOGIE Colon 1</t>
  </si>
  <si>
    <t>FYSIOLOGIE Biomoleculen Gluciden 1</t>
  </si>
  <si>
    <t>FYSIOLOGIE Celbiologie Pro- Eukariocyt 2</t>
  </si>
  <si>
    <t>FYSIOLOGIE Histologie Epithelium 2</t>
  </si>
  <si>
    <t>FYSIOLOGIE Histologie Musc.weefsel 2</t>
  </si>
  <si>
    <t>FYSIOLOGIE Histologie Fluida Bloed 2</t>
  </si>
  <si>
    <t>FYSIOLOGIE Oris-Oesoph 1</t>
  </si>
  <si>
    <t>FYSIOLOGIE Gaster 2</t>
  </si>
  <si>
    <t>FYSIOLOGIE Colon 2</t>
  </si>
  <si>
    <t>FYSIOLOGIE Biomoleculen Lipiden 1</t>
  </si>
  <si>
    <t>FYSIOLOGIE Celbiologie Organellen 1</t>
  </si>
  <si>
    <t>FYSIOLOGIE Histologie Epithelium 3</t>
  </si>
  <si>
    <t>FYSIOLOGIE Histologie Neuron.weefsel 1</t>
  </si>
  <si>
    <t>FYSIOLOGIE Histologie Fluida Lymfe 1</t>
  </si>
  <si>
    <t>FYSIOLOGIE Oris-Oesoph 2</t>
  </si>
  <si>
    <t>FYSIOLOGIE Gaster 3</t>
  </si>
  <si>
    <t>FYSIOLOGIE Colon 3</t>
  </si>
  <si>
    <t>FYSIOLOGIE Biomoleculen Nucl.zuur 1</t>
  </si>
  <si>
    <t>FYSIOLOGIE Celbiologie Organellen 2</t>
  </si>
  <si>
    <t>FYSIOLOGIE Histologie Bindweefsel 1</t>
  </si>
  <si>
    <t>FYSIOLOGIE Histologie Neuron.weefsel 2</t>
  </si>
  <si>
    <t>FYSIOLOGIE Histologie Fluida Lymfe 2</t>
  </si>
  <si>
    <t>FYSIOLOGIE Gaster 4</t>
  </si>
  <si>
    <t>FYSIOLOGIE Colon 4</t>
  </si>
  <si>
    <t>FYSIOLOGIE Celbiologie Uitwisseling 1</t>
  </si>
  <si>
    <t>FYSIOLOGIE Histologie Bindweefsel 2</t>
  </si>
  <si>
    <t>FYSIOLOGIE Histologie Fluida LCS 1</t>
  </si>
  <si>
    <t>FYSIOLOGIE Hepar 1</t>
  </si>
  <si>
    <t>FYSIOLOGIE Celbiologie Uitwisseling 2</t>
  </si>
  <si>
    <t>FYSIOLOGIE Histologie Bindweefsel 3</t>
  </si>
  <si>
    <t>FYSIOLOGIE Histologie Fluida LCS 2</t>
  </si>
  <si>
    <t>FYSIOLOGIE Hepar 2</t>
  </si>
  <si>
    <t>FYSIOLOGIE Celbiologie Eiwitsynthese 1</t>
  </si>
  <si>
    <t>FYSIOLOGIE Hepar 3</t>
  </si>
  <si>
    <t>FYSIOLOGIE Celbiologie Eiwitsynthese 2</t>
  </si>
  <si>
    <t>FYSIOLOGIE Hepar 4</t>
  </si>
  <si>
    <t>FYSIOLOGIE Hepar 5</t>
  </si>
  <si>
    <t>FYSIOLOGIE Hepar 6</t>
  </si>
  <si>
    <t>FYSIOLOGIE Ren 1</t>
  </si>
  <si>
    <t>FYSIOLOGIE Ren 2</t>
  </si>
  <si>
    <t>FYSIOLOGIE Ren 3</t>
  </si>
  <si>
    <t>FYSIOLOGIE Ren 4</t>
  </si>
  <si>
    <t>FYSIOLOGIE Pancreas 1</t>
  </si>
  <si>
    <t>FYSIOLOGIE Pancreas 2</t>
  </si>
  <si>
    <t>FYSIOLOGIE Pancreas 3</t>
  </si>
  <si>
    <t>FYSIOLOGIE Pancreas 4</t>
  </si>
  <si>
    <t>FYSIOLOGIE Lien 1</t>
  </si>
  <si>
    <t>FYSIOLOGIE Lien 2</t>
  </si>
  <si>
    <t>FYSIOLOGIE Pulmones 1</t>
  </si>
  <si>
    <t>FYSIOLOGIE Pulmones 2</t>
  </si>
  <si>
    <t>FYSIOLOGIE Metabole/Integra 1</t>
  </si>
  <si>
    <t>FYSIOLOGIE Endocrino 1</t>
  </si>
  <si>
    <t>FYSIOLOGIE Metabole/Integra 3</t>
  </si>
  <si>
    <t>FYSIOLOGIE Metabole/Integra 2</t>
  </si>
  <si>
    <t>FYSIOLOGIE Endocrino 2</t>
  </si>
  <si>
    <t>FYSIOLOGIE Metabole/Integra 4</t>
  </si>
  <si>
    <t>FYSIOLOGIE Endocrino 3</t>
  </si>
  <si>
    <t>FYSIOLOGIE Metabole/Integra 5</t>
  </si>
  <si>
    <t>FYSIOLOGIE Endocrino 4</t>
  </si>
  <si>
    <t>FYSIOLOGIE Endocrino 5</t>
  </si>
  <si>
    <t>FYSIOLOGIE Endocrino 6</t>
  </si>
  <si>
    <t>5EJAAR</t>
  </si>
  <si>
    <t>BIOMECH-MFA Inleiding 1</t>
  </si>
  <si>
    <t>BIOMECH-MFA Biomech Pelvis 1</t>
  </si>
  <si>
    <t>BIOMECH-MFA HH Romp 1</t>
  </si>
  <si>
    <t>BIOMECH-MFA Binnen Osteo 1</t>
  </si>
  <si>
    <t>BIOMECH-MFA Biomech Pelvis 2</t>
  </si>
  <si>
    <t>BIOMECH-MFA HH Romp 2</t>
  </si>
  <si>
    <t>BIOMECH-MFA Binnen Osteo 2</t>
  </si>
  <si>
    <t>BIOMECH-MFA Biomech Pelvis 3</t>
  </si>
  <si>
    <t>BIOMECH-MFA irt ABD en Thorax 1</t>
  </si>
  <si>
    <t xml:space="preserve">BIOMECH-MFA Haemo-dyn </t>
  </si>
  <si>
    <t>BIOMECH-MFA OE 1</t>
  </si>
  <si>
    <t>BIOMECH-MFA irt ABD en Thorax 2</t>
  </si>
  <si>
    <t>BIOMECH-MFA Romp 1</t>
  </si>
  <si>
    <t>BIOMECH-MFA irt ABD en Thorax 3</t>
  </si>
  <si>
    <t>BIOMECH-MFA Romp 2 PSTK</t>
  </si>
  <si>
    <t>BIOMECH-MFA OE 2</t>
  </si>
  <si>
    <t>BIOMECH-MFA irt ABD en Thorax 4</t>
  </si>
  <si>
    <t>BIOMECH-MFA Romp 3 ARS</t>
  </si>
  <si>
    <t>BIOMECH-MFA OE 3</t>
  </si>
  <si>
    <t>BIOMECH-MFA irt ABD en Thorax 5</t>
  </si>
  <si>
    <t>BIOMECH-MFA Romp 4 ARS</t>
  </si>
  <si>
    <t>BIOMECH-MFA Fasc-test OE 1</t>
  </si>
  <si>
    <t>BIOMECH-MFA irt ABD en Thorax 6</t>
  </si>
  <si>
    <t>BIOMECH-MFA Romp 5 PRS</t>
  </si>
  <si>
    <t>BIOMECH-MFA Fasc-test OE 2</t>
  </si>
  <si>
    <t>BIOMECH-MFA irt Thorax en Pelvis 1</t>
  </si>
  <si>
    <t>BIOMECH-MFA Romp 6 PAAP</t>
  </si>
  <si>
    <t>BIOMECH-MFA Fasc-test OE 3</t>
  </si>
  <si>
    <t>BIOMECH-MFA irt Thorax en Pelvis 2</t>
  </si>
  <si>
    <t>BIOMECH-MFA Romp 7 AGS</t>
  </si>
  <si>
    <t>BIOMECH-MFA BE 1</t>
  </si>
  <si>
    <t>BIOMECH-MFA irt Thorax en Pelvis 3</t>
  </si>
  <si>
    <t>BIOMECH-MFA Romp 8 AGS</t>
  </si>
  <si>
    <t>BIOMECH-MFA BE 2</t>
  </si>
  <si>
    <t>BIOMECH-MFA irt Thorax en Pelvis 4</t>
  </si>
  <si>
    <t>BIOMECH-MFA Romp 9 PGS</t>
  </si>
  <si>
    <t>BIOMECH-MFA BE 3</t>
  </si>
  <si>
    <t>BIOMECH-MFA Snel-Referenttest 1</t>
  </si>
  <si>
    <t>BIOMECH-MFA Romp 10 PGS</t>
  </si>
  <si>
    <t>BIOMECH-MFA Diagn-Beh BE 1</t>
  </si>
  <si>
    <t>BIOMECH-MFA Snel-Referenttest 2</t>
  </si>
  <si>
    <t>BIOMECH-MFA Diag-Beh 1</t>
  </si>
  <si>
    <t>BIOMECH-MFA Diagn-Beh BE 2</t>
  </si>
  <si>
    <t>BIOMECH-MFA Snel-Referenttest 3</t>
  </si>
  <si>
    <t>BIOMECH-MFA Diag-Beh 2</t>
  </si>
  <si>
    <t>BIOMECH-MFA Diagn-Beh BE 3</t>
  </si>
  <si>
    <t>BIOMECH-MFA Snel-Referenttest 4</t>
  </si>
  <si>
    <t>NEURO</t>
  </si>
  <si>
    <t>NEURO Sensoriek 2</t>
  </si>
  <si>
    <t>NEUROLOGIE Cran N. IX, X en XI 1</t>
  </si>
  <si>
    <t>NEUROLOGIE Cran N. IX, X en XI 2</t>
  </si>
  <si>
    <t>NEUROLOGIE Cran N. IX, X en XI 3</t>
  </si>
  <si>
    <t>NEURO Sensoriek 1</t>
  </si>
  <si>
    <t>NEURO  Motoriek 1</t>
  </si>
  <si>
    <t>NEURO  Motoriek 2</t>
  </si>
  <si>
    <t>NEURO Cran N. VIII 1</t>
  </si>
  <si>
    <t>NEURO Cran N. VIII 2</t>
  </si>
  <si>
    <t>NEURO Cran N. I en II 1</t>
  </si>
  <si>
    <t>NEURO Cran N. V(3) 1</t>
  </si>
  <si>
    <t>NEURO Cran N. I en II 2</t>
  </si>
  <si>
    <t>NEURO Cran N. V(3) 2</t>
  </si>
  <si>
    <t>NEURO Nociceptie 1</t>
  </si>
  <si>
    <t>NEURO Cran N. VII 1</t>
  </si>
  <si>
    <t>NEURO Nociceptie 2</t>
  </si>
  <si>
    <t>NEURO Cran N. VII 2</t>
  </si>
  <si>
    <t>NEURO Cran N. III, IV en VI 1</t>
  </si>
  <si>
    <t>NEURO Cran N. III, IV en VI 2</t>
  </si>
  <si>
    <t>NEURO Cran N. V(1) 1</t>
  </si>
  <si>
    <t>NEURO Cran N. V(1) 2</t>
  </si>
  <si>
    <t>NEURO Cran N. V(2) 1</t>
  </si>
  <si>
    <t>NEURO Cran N. V(2) 2</t>
  </si>
  <si>
    <t>TPR</t>
  </si>
  <si>
    <t>PSYCHO-TPR 1</t>
  </si>
  <si>
    <t>PSYCHO-TPR 17</t>
  </si>
  <si>
    <t>PSYCHO-TPR 42</t>
  </si>
  <si>
    <t>PSYCHO-TPR 2</t>
  </si>
  <si>
    <t>PSYCHO-TPR 18</t>
  </si>
  <si>
    <t>PSYCHO-TPR 43</t>
  </si>
  <si>
    <t>PSYCHO-TPR 3</t>
  </si>
  <si>
    <t>PSYCHO-TPR 19</t>
  </si>
  <si>
    <t>PSYCHO-TPR 44</t>
  </si>
  <si>
    <t>PSYCHO-TPR 4</t>
  </si>
  <si>
    <t>PSYCHO-TPR 20</t>
  </si>
  <si>
    <t>PSYCHO-TPR 45</t>
  </si>
  <si>
    <t>PSYCHO-TPR 5</t>
  </si>
  <si>
    <t>PSYCHO-TPR 21</t>
  </si>
  <si>
    <t>PSYCHO-TPR 46</t>
  </si>
  <si>
    <t>PSYCHO-TPR 6</t>
  </si>
  <si>
    <t>PSYCHO-TPR 22</t>
  </si>
  <si>
    <t>PSYCHO-TPR 47</t>
  </si>
  <si>
    <t>PSYCHO-TPR 7</t>
  </si>
  <si>
    <t>PSYCHO-TPR 23</t>
  </si>
  <si>
    <t>PSYCHO-TPR 48</t>
  </si>
  <si>
    <t>PSYCHO-TPR 8</t>
  </si>
  <si>
    <t>PSYCHO-TPR 24</t>
  </si>
  <si>
    <t>PSYCHO-TPR 49</t>
  </si>
  <si>
    <t>PSYCHO-TPR 9</t>
  </si>
  <si>
    <t>PSYCHO-TPR 25</t>
  </si>
  <si>
    <t>PSYCHO-TPR 50</t>
  </si>
  <si>
    <t>PSYCHO-TPR 10</t>
  </si>
  <si>
    <t>PSYCHO-TPR 26</t>
  </si>
  <si>
    <t>PSYCHO-TPR 51</t>
  </si>
  <si>
    <t>PSYCHO-TPR 11</t>
  </si>
  <si>
    <t>PSYCHO-TPR 27</t>
  </si>
  <si>
    <t>PSYCHO-TPR 52</t>
  </si>
  <si>
    <t>PSYCHO-TPR 12</t>
  </si>
  <si>
    <t>PSYCHO-TPR 28</t>
  </si>
  <si>
    <t>PSYCHO-TPR 53</t>
  </si>
  <si>
    <t>PSYCHO-TPR 13</t>
  </si>
  <si>
    <t>PSYCHO-TPR 29</t>
  </si>
  <si>
    <t>PSYCHO-TPR 54</t>
  </si>
  <si>
    <t>PSYCHO-TPR 14</t>
  </si>
  <si>
    <t>PSYCHO-TPR 30</t>
  </si>
  <si>
    <t>PSYCHO-TPR 55</t>
  </si>
  <si>
    <t>PSYCHO-TPR 15</t>
  </si>
  <si>
    <t>PSYCHO-TPR 31</t>
  </si>
  <si>
    <t>PSYCHO-TPR 56</t>
  </si>
  <si>
    <t>PSYCHO-TPR 16</t>
  </si>
  <si>
    <t>PSYCHO-TPR 32</t>
  </si>
  <si>
    <t>PSYCHO-TPR 57</t>
  </si>
  <si>
    <t>PSYCHO-TPR 33</t>
  </si>
  <si>
    <t>PSYCHO-TPR 58</t>
  </si>
  <si>
    <t>PSYCHO-TPR 34</t>
  </si>
  <si>
    <t>PSYCHO-TPR 59</t>
  </si>
  <si>
    <t>PSYCHO-TPR 35</t>
  </si>
  <si>
    <t>PSYCHO-TPR 60</t>
  </si>
  <si>
    <t>PSYCHO-TPR 36</t>
  </si>
  <si>
    <t>PSYCHO-TPR 61</t>
  </si>
  <si>
    <t>PSYCHO-TPR 37</t>
  </si>
  <si>
    <t>PSYCHO-TPR 62</t>
  </si>
  <si>
    <t>PSYCHO-TPR 38</t>
  </si>
  <si>
    <t>PSYCHO-TPR 63</t>
  </si>
  <si>
    <t>PSYCHO-TPR 39</t>
  </si>
  <si>
    <t>PSYCHO-TPR 40</t>
  </si>
  <si>
    <t>PSYCHO-TPR 41</t>
  </si>
  <si>
    <t>3e jaar</t>
  </si>
  <si>
    <t>4e jaar</t>
  </si>
  <si>
    <t>5e JAAR</t>
  </si>
  <si>
    <t>ABDOMEN Peritoneum 5</t>
  </si>
  <si>
    <t>ABDOMEN Peritoneum 6</t>
  </si>
  <si>
    <t>ABDOMEN Peritoneum 7</t>
  </si>
  <si>
    <t>ABDOMEN Peritoneum 8</t>
  </si>
  <si>
    <t>ABDOMEN Peritoneum 9</t>
  </si>
  <si>
    <t>ABDOMEN Peritoneum 10</t>
  </si>
  <si>
    <t>ABDOMEN Peritoneum 11</t>
  </si>
  <si>
    <t>ABDOMEN Peritoneum 12</t>
  </si>
  <si>
    <t>ABDOMEN Peritoneum 13</t>
  </si>
  <si>
    <t>ABDOMEN Peritoneum 14</t>
  </si>
  <si>
    <t>ABDOMEN Peritoneum 15</t>
  </si>
  <si>
    <t>ABDOMEN Peritoneum 16</t>
  </si>
  <si>
    <t>THORAX</t>
  </si>
  <si>
    <t>THORAX Anatomie 1</t>
  </si>
  <si>
    <t>THORAX Diagnostiek  Costa II-X 1</t>
  </si>
  <si>
    <t>THORAX Diagnostiek  Costa I</t>
  </si>
  <si>
    <t>THORAX Anatomie Sternum 1</t>
  </si>
  <si>
    <t>THORAX Anatomie 2</t>
  </si>
  <si>
    <t>THORAX Diagnostiek  Costa II-X 2</t>
  </si>
  <si>
    <t>THORAX Therapie  Costa I 1</t>
  </si>
  <si>
    <t>THORAX Anatomie Sternum 2</t>
  </si>
  <si>
    <t>THORAX Palp Anatomie 1</t>
  </si>
  <si>
    <t>THORAX    Therapie Costa II-X Resp 1</t>
  </si>
  <si>
    <t>THORAX Therapie  Costa I 2</t>
  </si>
  <si>
    <t>THORAX Palp Anatomie Sternum 1</t>
  </si>
  <si>
    <t>THORAX Palp Anatomie 2</t>
  </si>
  <si>
    <t>THORAX    Therapie Costa II-X Resp 2</t>
  </si>
  <si>
    <t>THORAX Biomechanica Costa II-X 1</t>
  </si>
  <si>
    <t>THORAX    Therapie Costa II-X AM/PL 1</t>
  </si>
  <si>
    <t>THORAX Biomechanica Costa II-X 2</t>
  </si>
  <si>
    <t>THORAX    Therapie Costa II-X AM/PL 2</t>
  </si>
  <si>
    <t>THORAX               Palp Biomech Costa II-X 1</t>
  </si>
  <si>
    <t>THORAX               Palp Biomech Costa II-X 2</t>
  </si>
  <si>
    <t>THORAX HH 1</t>
  </si>
  <si>
    <t>THORAX Diagnose Sternum 1</t>
  </si>
  <si>
    <t>THORAX Therapie Diafragma 2</t>
  </si>
  <si>
    <t>THORAX Diagnostiek Pleura 2</t>
  </si>
  <si>
    <t>THORAX HH 2</t>
  </si>
  <si>
    <t>THORAX Therapie Sternum 1</t>
  </si>
  <si>
    <t>THORAX Therapie Diafragma 3</t>
  </si>
  <si>
    <t>THORAX Therapie Pleura 1</t>
  </si>
  <si>
    <t>THORAX Therapie Sternum 2</t>
  </si>
  <si>
    <t>THORAX Therapie Diafragma 4</t>
  </si>
  <si>
    <t>THORAX Therapie Pleura 2</t>
  </si>
  <si>
    <t>THORAX Anatomie Diafragma 1</t>
  </si>
  <si>
    <t>SUTHERLAND Diafragma 1</t>
  </si>
  <si>
    <t>THORAX Therapie Pleura 3</t>
  </si>
  <si>
    <t>THORAX Anatomie Diafragma 2</t>
  </si>
  <si>
    <t>SUTHERLAND Diafragma 2</t>
  </si>
  <si>
    <t>THORAX Therapie Pleura 4</t>
  </si>
  <si>
    <t>THORAX Diagnose Diafragma 1</t>
  </si>
  <si>
    <t>THORAX Anatomie Pleura 1</t>
  </si>
  <si>
    <t>THORAX Integratie Pleura 1</t>
  </si>
  <si>
    <t>THORAX Diagnose Diafragma 2</t>
  </si>
  <si>
    <t>THORAX Anatomie Pleura 2</t>
  </si>
  <si>
    <t>THORAX Integratie Pleura 2</t>
  </si>
  <si>
    <t>THORAX Therapie Diafragma 1</t>
  </si>
  <si>
    <t>THORAX Diagnostiek Pleura 1</t>
  </si>
  <si>
    <t>THORAX Anatomie ATS 1</t>
  </si>
  <si>
    <t>THORAX Diangnostiek Pharynx 1</t>
  </si>
  <si>
    <t>THORAX Therapie Mediastinum 1</t>
  </si>
  <si>
    <t>THORAX Anatomie ATS 2</t>
  </si>
  <si>
    <t>THORAX Diangnostiek Pharynx 2</t>
  </si>
  <si>
    <t>THORAX Therapie Mediastinum 2</t>
  </si>
  <si>
    <t>THORAX Diagnostiek ATS 1</t>
  </si>
  <si>
    <t>THORAX Therapie Pharynx 1</t>
  </si>
  <si>
    <t>THORAX Therapie Mediastinum 3</t>
  </si>
  <si>
    <t>THORAX Diagnostiek ATS 2</t>
  </si>
  <si>
    <t>THORAX Therapie Pharynx 2</t>
  </si>
  <si>
    <t>THORAX Therapie Mediastinum 4</t>
  </si>
  <si>
    <t>THORAX Therapie ATS 1</t>
  </si>
  <si>
    <t>THORAX Anatomie Mediastinum 1</t>
  </si>
  <si>
    <t>THORAX IIntegratie 1</t>
  </si>
  <si>
    <t>THORAX Therapie ATS 2</t>
  </si>
  <si>
    <t>THORAX Anatomie Mediastinum 2</t>
  </si>
  <si>
    <t>THORAX IIntegratie 2</t>
  </si>
  <si>
    <t>THORAX Anatomie Pharynx 1</t>
  </si>
  <si>
    <t>THORAX Diagnostiek Mediastinum 1</t>
  </si>
  <si>
    <t>THORAX IIntegratie 3</t>
  </si>
  <si>
    <t>THORAX Anatomie Pharynx 2</t>
  </si>
  <si>
    <t>THORAX Diagnostiek Mediastinum 2</t>
  </si>
  <si>
    <t>THORAX IIntegratie 4</t>
  </si>
  <si>
    <t>CRAN. N.</t>
  </si>
  <si>
    <t>NEURO
Embryo-CZS 1</t>
  </si>
  <si>
    <t>NEURO
Diencephalon 1</t>
  </si>
  <si>
    <t>NEURO Cran N. Inleiding</t>
  </si>
  <si>
    <t>NEURO
EMBRYO-ZS 2</t>
  </si>
  <si>
    <t>NEURO
Diencephalon 2</t>
  </si>
  <si>
    <t>NEURO
PERIFEER ZS 1</t>
  </si>
  <si>
    <t xml:space="preserve">NEURO
Cerebrum 1 </t>
  </si>
  <si>
    <t>NEURO
PERIFEER ZS 2</t>
  </si>
  <si>
    <t xml:space="preserve">NEURO
Cerebrum 2 </t>
  </si>
  <si>
    <t>NEURO
MED. SPIN &amp; OBL. 1</t>
  </si>
  <si>
    <t>NEURO
MED. SPIN &amp; OBL. 2</t>
  </si>
  <si>
    <t>NEURO
Cerebellum 1</t>
  </si>
  <si>
    <t>NEURO
Cerebellum 2</t>
  </si>
  <si>
    <t>NEURO Cran N. XII 1</t>
  </si>
  <si>
    <t>NEURO Cran N. XII 2</t>
  </si>
  <si>
    <t xml:space="preserve">NEURO
VZS 1 </t>
  </si>
  <si>
    <t>NEURO
VZS 2</t>
  </si>
  <si>
    <t>NEURO
VZS 3</t>
  </si>
  <si>
    <t>NEURO
VZS 4</t>
  </si>
  <si>
    <t>NEURO Cran N. Integratie 2</t>
  </si>
  <si>
    <t>NEURO Cran N. Integratie 1</t>
  </si>
  <si>
    <t>ABDOMEN Anatomie Intestinum 1</t>
  </si>
  <si>
    <t>ABDOMEN Anatomie Intestinum 2</t>
  </si>
  <si>
    <t>ABDOMEN Biomech Intestinum 1</t>
  </si>
  <si>
    <t>ABDOMEN Biomech Intestinum 2</t>
  </si>
  <si>
    <t>ABDOMEN Biomech Intestin Praktijk Mot 1</t>
  </si>
  <si>
    <t>ABDOMEN Biomech Intestin Praktijk Mob 1</t>
  </si>
  <si>
    <t>ABDOMEN Diagnostiek Intestinum 1</t>
  </si>
  <si>
    <t>ABDOMEN Diagnostiek Intestinum 2</t>
  </si>
  <si>
    <t>ABDOMEN Diagnostiek Intestinum 3</t>
  </si>
  <si>
    <t>ABDOMEN Therapie Intestin Motiliteit 1</t>
  </si>
  <si>
    <t>ABDOMEN Therapie Intestin Mobiliteit 1</t>
  </si>
  <si>
    <t>ABDOMEN Therapie Intestin Mobiliteit 2</t>
  </si>
  <si>
    <t>ABDOMEN Therapie Gaster-Duo-Intestin 1</t>
  </si>
  <si>
    <t>ABDOMEN Therapie Gaster-Duo-IIntestin 2</t>
  </si>
  <si>
    <t>ABDOMEN Therapie Gaster-Duo-Intestin-Col 1</t>
  </si>
  <si>
    <t>ABDOMEN Therapie Gaster-Duo-Intestin-Col 2</t>
  </si>
  <si>
    <t>ABDOMEN Diagnostiek Intestinum 4</t>
  </si>
  <si>
    <t>ABDOMEN Biomech Intestin Praktijk Mot 2</t>
  </si>
  <si>
    <t>ABDOMEN Biomech Intestin Praktijk Mob 2</t>
  </si>
  <si>
    <t>ABDOMEN Therapie Intestin Motiliteit 2</t>
  </si>
  <si>
    <t>FYSIOLOGIE Intestinum 1</t>
  </si>
  <si>
    <t>FYSIOLOGIE Intestinum 2</t>
  </si>
  <si>
    <t>FYSIOLOGIE Intestinum 3</t>
  </si>
  <si>
    <t>FYSIOLOGIE Intestinum 4</t>
  </si>
  <si>
    <t>FYSIOLOGIE Intestinum 5</t>
  </si>
  <si>
    <t>FYSIOLOGIE Histologie Fluida Plasma 1</t>
  </si>
  <si>
    <t>FYSIOLOGIE Histologie Fluida Plasma 2</t>
  </si>
  <si>
    <t>BEKKEN-WK Anatomie Pelvis totaal</t>
  </si>
  <si>
    <t>BEKKEN-WK Anatomie Ilium 1</t>
  </si>
  <si>
    <t>BEKKEN-WK Anatomie Ilium 2</t>
  </si>
  <si>
    <t>BEKKEN-WK Palp Anatomie Ilium 1</t>
  </si>
  <si>
    <t>BEKKEN-WK Palp Anatomie Ilium 2</t>
  </si>
  <si>
    <t>Naam</t>
  </si>
  <si>
    <t>uren</t>
  </si>
  <si>
    <t>les</t>
  </si>
  <si>
    <t>Lesinhoud</t>
  </si>
  <si>
    <t>De relativiteit van de anatomie, genetisch, embryologisch, functioneel</t>
  </si>
  <si>
    <t>x</t>
  </si>
  <si>
    <t>Het Os sacrum en Os coccygis</t>
  </si>
  <si>
    <t>Beschrijvende anatomische aspecten van het heupgewricht in relatie met het bekken, de lumbale wervelzuil, de knie en de voet. Beschrijving van de gewrichtsvlakken, caput femoris en het acetabulum met de capsulaire en ligamentaire verbindingen.</t>
  </si>
  <si>
    <t>Algemene configuratie van de schedel; De schedel van de nieuw-geborene</t>
  </si>
  <si>
    <t>De schedel van de volwassene; Onderverdeling van het Cranium (anatomisch, embryologisch); Nomenclatuur van de verschillende botstukken, suturen, pivot</t>
  </si>
  <si>
    <t>PSYCHO-TPR 1 Typologie</t>
  </si>
  <si>
    <t>PSYCHO-TPR 2 Typologie</t>
  </si>
  <si>
    <t>PSYCHO-TPR 3 Oefeningen</t>
  </si>
  <si>
    <t>PSYCHO-TPR 4 Oefeningen</t>
  </si>
  <si>
    <t>PSYCHO-TPR 5 Betekenis pijn</t>
  </si>
  <si>
    <t>PSYCHO-TPR 6 Betekenis pijn</t>
  </si>
  <si>
    <t>PSYCHO-TPR 7 ziektewinst</t>
  </si>
  <si>
    <t>PSYCHO-TPR 8 ziektewinst</t>
  </si>
  <si>
    <t>PSYCHO-TPR 9 ziektewinst</t>
  </si>
  <si>
    <t>PSYCHO-TPR 13 TPR</t>
  </si>
  <si>
    <t>PSYCHO-TPR 14 TPR</t>
  </si>
  <si>
    <t>PSYCHO-TPR 11 visie therapeut</t>
  </si>
  <si>
    <t>PSYCHO-TPR 15 psycho-factoren</t>
  </si>
  <si>
    <t>PSYCHO-TPR 12 visie therapeut</t>
  </si>
  <si>
    <t>PSYCHO-TPR 16 psycho-factoren</t>
  </si>
  <si>
    <t>Jaar</t>
  </si>
  <si>
    <t>FILOSOFIE-1</t>
  </si>
  <si>
    <t>FILOSOFIE-2</t>
  </si>
  <si>
    <t>FILOSOFIE-3</t>
  </si>
  <si>
    <t>FILOSOFIE-4</t>
  </si>
  <si>
    <t>FILOSOFIE-5</t>
  </si>
  <si>
    <t>Pathologie</t>
  </si>
  <si>
    <t>Fysiologie</t>
  </si>
  <si>
    <t>TOTAAL</t>
  </si>
  <si>
    <t>19-20</t>
  </si>
  <si>
    <t>WEEK</t>
  </si>
  <si>
    <t>De ruimelijke samenstelling, dimensie en orientatie van het Ilium binnen het gegeven van het Pelvis (structuur en functie).</t>
  </si>
  <si>
    <t xml:space="preserve"> nidatie, gastrulatie, neurulatie, metamerisatie, deliminatie</t>
  </si>
  <si>
    <t>Ectoderm, entoderm, mesoderm, 3 zuilen (Wk + neuro, vasculair, TGI)</t>
  </si>
  <si>
    <t>Gastrulatie, Ontwikk. Cardio-vasculair systeem, ontwikkeling lymfatisch systeem</t>
  </si>
  <si>
    <t>Neurulatie-fase, Metamerisatie-fase, Ontwikkeling neurale buis, Ontwikkeling neurale lijst, Ontwikkeling meningen</t>
  </si>
  <si>
    <t>Metamerisatie-fase, Ontwikk. Chondrocranium, Ontwikk. Desmocranium</t>
  </si>
  <si>
    <t>De somieten, Het sclerotoom, Het dermomyotoom, Neurulatie-fase</t>
  </si>
  <si>
    <t>Embryologie</t>
  </si>
  <si>
    <t>Biosferen</t>
  </si>
  <si>
    <t>tijdskader</t>
  </si>
  <si>
    <t>tijdskaders</t>
  </si>
  <si>
    <t>micro-macro</t>
  </si>
  <si>
    <t>PATHOLOGIE 1  Synthese propedeuse</t>
  </si>
  <si>
    <t>Ziekteoorzaken, werkwijze artsen</t>
  </si>
  <si>
    <t>PATHOLOGIE 2 Synthese Propedeuse</t>
  </si>
  <si>
    <t>ziekteprocessen in stelsels</t>
  </si>
  <si>
    <t>PATHOLOGIE 3 bewegingsapparaat</t>
  </si>
  <si>
    <t>Benoemen en verklaren (m.b.v. kinematica) de interpretatie van de verschillende tests (diagnostiek) en behandelmethoden van de regio SIG/bekken, zoals: functiestoornis SIG, bekkeninstabiliteit, functie SIG in de keten heup – bekken – LWK.</t>
  </si>
  <si>
    <t>PATHOLOGIE 4 bewegingsapparaat</t>
  </si>
  <si>
    <t>Benoemen en verklaren (m.b.v. kinematica) de interpretatie van de verschillende tests (diagnostiek) en behandelmethoden van de regio LWK, zoals: Lumbale Segmentale Instabiliteit,  discogene pathologie, radiculaire problematiek, artrose, keten waartoe LWK behoort.</t>
  </si>
  <si>
    <t>PATHOLOGIE 5 bewegingsapparaat</t>
  </si>
  <si>
    <t>Benoemen en verklaren (m.b.v. kinematica) de interpretatie van de verschillende tests (diagnostiek) en behandelmethoden van de regio ThWK, zoals: hypomobiliteit (van o.a. de costae) obv. Houding, segmentale problematiek, TOS-klachten, hypomobiliteit CTO gerelateerd aan schoudergordel en CWK.</t>
  </si>
  <si>
    <t>PATHOLOGIE 6 bewegingsapparaat</t>
  </si>
  <si>
    <t>Benoemen en verklaren (m.b.v. kinematica) de interpretatie van de verschillende tests (diagnostiek) en behandelmethoden van de regio CWK, zoals: artrose, radiculair syndroom, HNP-cervicaal, hypo- en hypermobiliteit, houdingsgerelateerde problematiek, cervicale instabiliteit, ketengerelateerd (hoofdpijn en schouderklachten).</t>
  </si>
  <si>
    <t>PATHOLOGIE 7 Inleiding TGI</t>
  </si>
  <si>
    <t>Inleiding: Aandoeningen van het spijsverteringsstelsel</t>
  </si>
  <si>
    <t>PATHOLOGIE 8 Inleiding TGI</t>
  </si>
  <si>
    <t>Inleiding: Aandoeningen aanpalende organen</t>
  </si>
  <si>
    <t>NEURO Embryo-CZS 1</t>
  </si>
  <si>
    <t>NEURO EMBRYO-ZS 2</t>
  </si>
  <si>
    <t>NEURO PERIFEER ZS 1</t>
  </si>
  <si>
    <t>NEURO PERIFEER ZS 2</t>
  </si>
  <si>
    <t>NEURO MED. SPIN &amp; OBL. 1</t>
  </si>
  <si>
    <t>NEURO MED. SPIN &amp; OBL. 2</t>
  </si>
  <si>
    <t>NEURO Cerebellum 1</t>
  </si>
  <si>
    <t>NEURO Cerebellum 2</t>
  </si>
  <si>
    <t>NEURO Diencephalon 1</t>
  </si>
  <si>
    <t>NEURO Diencephalon 2</t>
  </si>
  <si>
    <t xml:space="preserve">NEURO Cerebrum 1 </t>
  </si>
  <si>
    <t xml:space="preserve">NEURO Cerebrum 2 </t>
  </si>
  <si>
    <t xml:space="preserve">Typologien in de psychologie (Sheldon, Reich, </t>
  </si>
  <si>
    <t xml:space="preserve">Oefeningen in kijken, horen voelen: objectief, subjectief, neutraal </t>
  </si>
  <si>
    <t xml:space="preserve">Betekenis van pijn: mormen, gevoelens, functie, grenzen </t>
  </si>
  <si>
    <t xml:space="preserve">ziektewinst: Lichaamstaal en lichaamsdiagnose, dynamisch, paralinguistisch, mimiek, gebaar, morfologie, rationele ik, sociale ik, affectieve ik, grounding, </t>
  </si>
  <si>
    <t xml:space="preserve">Ziektewinst: Ziekte als uitdrukking, het lijden, wat levert het op, de voordelen en nadelen, Genezing.
</t>
  </si>
  <si>
    <t>Visie als therapeut:  Verhouding tussen deskundigheid en bewogenheid, overdracht, introspectie, visie als mens, ethiek. Wederkerige beinvloeding. Attitude en ethiek. Empathie: oordeel en waardering, zelfbewustzijn., rvaring.</t>
  </si>
  <si>
    <t xml:space="preserve">Therapeut-patiënt relatie:  inzicht in de belangrijkste fenomenen aangaande psychologische en sociale factoren (TPR), de factoren die een rol spelen bij de uitoefening van het beroep osteopaat. </t>
  </si>
  <si>
    <t xml:space="preserve">De belangrijkste psychologische factoren, zoals rouwverwerking, seksualiteit, ziektewinst en gesprekstraining. Voor de uitsluiting (yellow flags) gelden de psychopathologische factoren. </t>
  </si>
  <si>
    <t xml:space="preserve">De gezondheid kan beïnvloed worden door omgevingsfactoren, socio-economische, culturele, fysiologische en psychologische factoren. </t>
  </si>
  <si>
    <t>Een verminderde beweeglijkheid binnen het fasciale systeem en een verhoogde weefselspanning kunnen het gevolg zijn van reacties op de omgeving, sociaaleconomische-, culturele-, fysiologi­sche- en psychologische omstandigheden, maar kan op haar beurt de psychosociale stress beïnvloeden.</t>
  </si>
  <si>
    <t>Dit model houdt zich bezig met het onderhouden van de extra- en intracellulaire omgeving door de onbelemmerde toevoer van bouwstoffen en het verwijderen van cellulaire afvalstoffen</t>
  </si>
  <si>
    <t>Elke weefselspanning die de vrije toevoer of circulatie van de lichaamsvloeistoffen belemmert, kan de gezondheidstoestand van het weefsel beïnvloeden</t>
  </si>
  <si>
    <t xml:space="preserve">Een osteopathische behandeling is gericht op het optimaliseren van de spijsvertering en de adem­halingsmechanica en tracht de circulatie van lichaamsvloeistoffen te bevorderen. </t>
  </si>
  <si>
    <t>o   Osteopathie in het viscerale bereik: abdomen, pelvis minor, thorax, hals.</t>
  </si>
  <si>
    <t>o   Fysiologie en pathologie</t>
  </si>
  <si>
    <t>Het lichaam streeft naar een balans tussen energieproductie, energieverdeling en energieverbruik</t>
  </si>
  <si>
    <t>Een osteopathische behandeling richt zich op de osteopathische dysfuncties die het potentieel hebben om deze energiebalans te verstoren en die in staat zijn de productie, de distributie en het verbruik van energie te ontregelen.</t>
  </si>
  <si>
    <t xml:space="preserve">o   Osteopathie in het viscerale bereik: abdomen, thorax. </t>
  </si>
  <si>
    <t>o   Myofasciale assen en spierkettingen</t>
  </si>
  <si>
    <t>o   Concept en filosofie</t>
  </si>
  <si>
    <t>1. onderzoeksmethodes te herkennen en te duiden;</t>
  </si>
  <si>
    <t>2. onderzoekrapportages te begrijpen en methodologische aspecten ervan te herkennen, te duiden en op een basaal niveau te bekritiseren;</t>
  </si>
  <si>
    <t>3. eenvoudige onderzoeks-technieken toe te passen.</t>
  </si>
  <si>
    <t>Case-report-1: casestudy</t>
  </si>
  <si>
    <t>Case-report-1: literatuurgebruik (APA)</t>
  </si>
  <si>
    <t>METHODO 9</t>
  </si>
  <si>
    <t>METHODO 10</t>
  </si>
  <si>
    <t>METHODO 11</t>
  </si>
  <si>
    <t>METHODO 12</t>
  </si>
  <si>
    <t>METHODO 13</t>
  </si>
  <si>
    <t>METHODO 14</t>
  </si>
  <si>
    <t>METHODO 15</t>
  </si>
  <si>
    <t>METHODO 16</t>
  </si>
  <si>
    <t>Methodologie</t>
  </si>
  <si>
    <t>FILOSOFIE-6</t>
  </si>
  <si>
    <t>FILOSOFIE-7</t>
  </si>
  <si>
    <t>FILOSOFIE-8</t>
  </si>
  <si>
    <t>FILOSOFIE-9</t>
  </si>
  <si>
    <t>vertebraten</t>
  </si>
  <si>
    <t>Cranium</t>
  </si>
  <si>
    <t>viscera</t>
  </si>
  <si>
    <t>Occiput, Atlas, Axis</t>
  </si>
  <si>
    <t>Overzicht</t>
  </si>
  <si>
    <t xml:space="preserve">Bekken wervelkolom </t>
  </si>
  <si>
    <t>Extremiteiten</t>
  </si>
  <si>
    <t>Abdomen</t>
  </si>
  <si>
    <t>FYSIOLOGIE Endocrino 7</t>
  </si>
  <si>
    <t>FYSIOLOGIE Endocrino 8</t>
  </si>
  <si>
    <t>FYSIOLOGIE Endocrino 9</t>
  </si>
  <si>
    <t>FYSIOLOGIE Endocrino 10</t>
  </si>
  <si>
    <t>Thorax</t>
  </si>
  <si>
    <t>extremiteiten-1</t>
  </si>
  <si>
    <t>extremiteiten-2</t>
  </si>
  <si>
    <t>TR. Digestivus-1</t>
  </si>
  <si>
    <t>TR. Digestivus-2</t>
  </si>
  <si>
    <t>TR. Digestivus-3</t>
  </si>
  <si>
    <t>TR. Digestivus-4</t>
  </si>
  <si>
    <t>TR. Digestivus-5</t>
  </si>
  <si>
    <t>TR. Digestivus-6</t>
  </si>
  <si>
    <t>Hepar-1</t>
  </si>
  <si>
    <t>Hepar-2</t>
  </si>
  <si>
    <t>Urogen-1</t>
  </si>
  <si>
    <t>Urogen-2</t>
  </si>
  <si>
    <t>Caviteiten-1</t>
  </si>
  <si>
    <t>Caviteiten-2</t>
  </si>
  <si>
    <t>Caviteiten-3</t>
  </si>
  <si>
    <t>Caviteiten-4</t>
  </si>
  <si>
    <t>Evolutieleer</t>
  </si>
  <si>
    <t>evolutieleer</t>
  </si>
  <si>
    <t>Psychologie</t>
  </si>
  <si>
    <t>FASCIA/GOT 1</t>
  </si>
  <si>
    <t>FASCIA/GOT 2</t>
  </si>
  <si>
    <t>FASCIA/GOT 3</t>
  </si>
  <si>
    <t>FASCIA/GOT 4</t>
  </si>
  <si>
    <t>TENSECRETY 1</t>
  </si>
  <si>
    <t>TENSECRETY 2</t>
  </si>
  <si>
    <t>FASCIA/GOT 5</t>
  </si>
  <si>
    <t>FASCIA/GOT 6</t>
  </si>
  <si>
    <t>TENSECRETY 3</t>
  </si>
  <si>
    <t>TENSECRETY 4</t>
  </si>
  <si>
    <t>TENSECRETY 5</t>
  </si>
  <si>
    <t>TENSECRETY 6</t>
  </si>
  <si>
    <t>MFA / Fascia, GOT, Tens</t>
  </si>
  <si>
    <t>Anatomie</t>
  </si>
  <si>
    <t>PATHO
CIRCULATIE 2</t>
  </si>
  <si>
    <t>PATHO
COLON-HEPAR 1</t>
  </si>
  <si>
    <t>PATHO 
PULMONES 2</t>
  </si>
  <si>
    <t>PATHO
CIRCULATIE 3</t>
  </si>
  <si>
    <t>PATHO
COLON-HEPAR 2</t>
  </si>
  <si>
    <t>PATHO
PULMONES 3</t>
  </si>
  <si>
    <t>PATHO
REN 1</t>
  </si>
  <si>
    <t>PATHO
COR 1</t>
  </si>
  <si>
    <t>PATHO
REN 2</t>
  </si>
  <si>
    <t>PATHO
COR 2</t>
  </si>
  <si>
    <t>PATHO
TGI 1</t>
  </si>
  <si>
    <t>PATHO 
REN 3</t>
  </si>
  <si>
    <t>PATHO
TGI-DUDA 2</t>
  </si>
  <si>
    <t>PATHO
CIRCULATIE 1</t>
  </si>
  <si>
    <t>PATHO
PULMONES 1</t>
  </si>
  <si>
    <t>Klin Biologie</t>
  </si>
  <si>
    <t>KLIN.BIOLOGIE 
H1</t>
  </si>
  <si>
    <t>KLIN.BIOLOGIE 
LABO 1</t>
  </si>
  <si>
    <t>KLIN.BIOLOGIE 
LABO 3</t>
  </si>
  <si>
    <t>KLIN.BIOLOGIE 
IMMUNOLOGIE 2</t>
  </si>
  <si>
    <t>KLIN.BIOLOGIE 
LABO 2</t>
  </si>
  <si>
    <t>KLIN.BIOLOGIE 
LABO 4</t>
  </si>
  <si>
    <t>KLIN.BIOLOGIE 
IMMUNOLOGIE 3</t>
  </si>
  <si>
    <t>KLIN.BIOLOGIE 
ALLERGIE</t>
  </si>
  <si>
    <t>KLIN.BIOLOGIE 
IMMUNOLOGIE 1</t>
  </si>
  <si>
    <t>KLIN.BIOLOGIE 
IMMUNOLOGIE 4</t>
  </si>
  <si>
    <t>FaRMACOLOGIE</t>
  </si>
  <si>
    <t>PHARMACO 1</t>
  </si>
  <si>
    <t>PHARMACO 3</t>
  </si>
  <si>
    <t>PHARMACO 5</t>
  </si>
  <si>
    <t>PHARMACO 2</t>
  </si>
  <si>
    <t>PHARMACO 4</t>
  </si>
  <si>
    <t>PHARMACO 6</t>
  </si>
  <si>
    <t>PHARMACO 7</t>
  </si>
  <si>
    <t>PHARMACO 8</t>
  </si>
  <si>
    <t>Dif Diagnostiek</t>
  </si>
  <si>
    <t>DIFF.DIAGN.1</t>
  </si>
  <si>
    <t>DIFF.DIAGN.4</t>
  </si>
  <si>
    <t>DIFF.DIAGN.5</t>
  </si>
  <si>
    <t>DIFF.DIAGN.9</t>
  </si>
  <si>
    <t>DIFF.DIAGN.2</t>
  </si>
  <si>
    <t>DIFF.DIAGN.6</t>
  </si>
  <si>
    <t>DIFF.DIAGN.10</t>
  </si>
  <si>
    <t>DIFF.DIAGN.3</t>
  </si>
  <si>
    <t>DIFF.DIAGN.7</t>
  </si>
  <si>
    <t>DIFF.DIAGN.11</t>
  </si>
  <si>
    <t>DIFF.DIAGN.8</t>
  </si>
  <si>
    <t>Pathologie, farma, labo</t>
  </si>
  <si>
    <t>PATHO TGI 1</t>
  </si>
  <si>
    <t>PATHO TGI-DUDA 2</t>
  </si>
  <si>
    <t>PATHO COLON-HEPAR 1</t>
  </si>
  <si>
    <t>PATHO COLON-HEPAR 2</t>
  </si>
  <si>
    <t>PATHO REN 1</t>
  </si>
  <si>
    <t>PATHO REN 2</t>
  </si>
  <si>
    <t>PATHO REN 3</t>
  </si>
  <si>
    <t>PATHO PULMONES 1</t>
  </si>
  <si>
    <t>PATHO PULMONES 2</t>
  </si>
  <si>
    <t>PATHO PULMONES 3</t>
  </si>
  <si>
    <t>PATHO COR 1</t>
  </si>
  <si>
    <t>PATHO COR 2</t>
  </si>
  <si>
    <t>PATHO CIRCULATIE 1</t>
  </si>
  <si>
    <t>PATHO CIRCULATIE 2</t>
  </si>
  <si>
    <t>PATHO CIRCULATIE 3</t>
  </si>
  <si>
    <t>KLIN.BIOLOGIE H1</t>
  </si>
  <si>
    <t>KLIN.BIOLOGIE LABO 1</t>
  </si>
  <si>
    <t>KLIN.BIOLOGIE LABO 2</t>
  </si>
  <si>
    <t>KLIN.BIOLOGIE LABO 3</t>
  </si>
  <si>
    <t>KLIN.BIOLOGIE LABO 4</t>
  </si>
  <si>
    <t>KLIN.BIOLOGIE LABO 5</t>
  </si>
  <si>
    <t>KLIN.BIOLOGIE IMMUNOLOGIE 1</t>
  </si>
  <si>
    <t>KLIN.BIOLOGIE IMMUNOLOGIE 2</t>
  </si>
  <si>
    <t>KLIN.BIOLOGIE IMMUNOLOGIE 3</t>
  </si>
  <si>
    <t>KLIN.BIOLOGIE IMMUNOLOGIE 4</t>
  </si>
  <si>
    <t>Neurologie, nn cran</t>
  </si>
  <si>
    <t>Filosofie</t>
  </si>
  <si>
    <t>Socio, meth, filo</t>
  </si>
  <si>
    <t>PSYCHO-TPR 64</t>
  </si>
  <si>
    <t>CONCEPT  RODE DRAAD 9  PARADIG 1</t>
  </si>
  <si>
    <t>CONCEPT  RODE DRAAD 10  PARADIG 2</t>
  </si>
  <si>
    <t>CONCEPT  RODE DRAAD   MODEL 1</t>
  </si>
  <si>
    <t>CONCEPT  RODE DRAAD    MODEL 2</t>
  </si>
  <si>
    <t>METHODO 17</t>
  </si>
  <si>
    <t>METHODO 18</t>
  </si>
  <si>
    <t>METHODO 19</t>
  </si>
  <si>
    <t>METHODO 20</t>
  </si>
  <si>
    <t>METHODO 21</t>
  </si>
  <si>
    <t>METHODO 22</t>
  </si>
  <si>
    <t>METHODO 23</t>
  </si>
  <si>
    <t>METHODO 24</t>
  </si>
  <si>
    <t>PRAKTIJK
VOERING-1</t>
  </si>
  <si>
    <t>PRAKTIJK
VOERING-2</t>
  </si>
  <si>
    <t>PRAKTIJK
VOERING-3</t>
  </si>
  <si>
    <t>PRAKTIJK
VOERING-4</t>
  </si>
  <si>
    <t>PRAKTIJK
VOERING-5</t>
  </si>
  <si>
    <t>PRAKTIJK
VOERING-6</t>
  </si>
  <si>
    <t>PRAKTIJK
VOERING-7</t>
  </si>
  <si>
    <t>PRAKTIJK
VOERING-8</t>
  </si>
  <si>
    <t>Biolofie, -fysica, -chem</t>
  </si>
  <si>
    <t>Massage, Biomech, EHBO</t>
  </si>
  <si>
    <t>KLINIEK
1-1</t>
  </si>
  <si>
    <t>KLINIEK
1-2</t>
  </si>
  <si>
    <t>KLINIEK
1-3</t>
  </si>
  <si>
    <t>KLINIEK
1-4</t>
  </si>
  <si>
    <t>KLINIEK
1-5</t>
  </si>
  <si>
    <t>KLINIEK
1-6</t>
  </si>
  <si>
    <t>KLINIEK
1-7</t>
  </si>
  <si>
    <t>KLINIEK
1-8</t>
  </si>
  <si>
    <t>Periode-1</t>
  </si>
  <si>
    <t>2 uur consult</t>
  </si>
  <si>
    <t>KLINIEK
1-9</t>
  </si>
  <si>
    <t>KLINIEK
1-10</t>
  </si>
  <si>
    <t>KLINIEK
1-11</t>
  </si>
  <si>
    <t>KLINIEK
1-12</t>
  </si>
  <si>
    <t>KLINIEK
1-13</t>
  </si>
  <si>
    <t>KLINIEK
1-14</t>
  </si>
  <si>
    <t>KLINIEK
1-15</t>
  </si>
  <si>
    <t>KLINIEK
1-16</t>
  </si>
  <si>
    <t>KLINIEK
1-17</t>
  </si>
  <si>
    <t>KLINIEK
1-27</t>
  </si>
  <si>
    <t>KLINIEK
1-37</t>
  </si>
  <si>
    <t>KLINIEK
1-47</t>
  </si>
  <si>
    <t>KLINIEK
1-57</t>
  </si>
  <si>
    <t>KLINIEK
1-67</t>
  </si>
  <si>
    <t>KLINIEK
1-77</t>
  </si>
  <si>
    <t>KLINIEK
1-87</t>
  </si>
  <si>
    <t>KLINIEK
1-18</t>
  </si>
  <si>
    <t>KLINIEK
1-19</t>
  </si>
  <si>
    <t>KLINIEK
1-20</t>
  </si>
  <si>
    <t>KLINIEK
1-21</t>
  </si>
  <si>
    <t>KLINIEK
1-22</t>
  </si>
  <si>
    <t>KLINIEK
1-23</t>
  </si>
  <si>
    <t>KLINIEK
1-24</t>
  </si>
  <si>
    <t>KLINIEK
1-25</t>
  </si>
  <si>
    <t>KLINIEK
1-26</t>
  </si>
  <si>
    <t>KLINIEK
1-28</t>
  </si>
  <si>
    <t>KLINIEK
1-29</t>
  </si>
  <si>
    <t>KLINIEK
1-30</t>
  </si>
  <si>
    <t>KLINIEK
1-31</t>
  </si>
  <si>
    <t>KLINIEK
1-32</t>
  </si>
  <si>
    <t>Dag</t>
  </si>
  <si>
    <t>KLINIEK
1-33</t>
  </si>
  <si>
    <t>KLINIEK
1-41</t>
  </si>
  <si>
    <t>KLINIEK
1-49</t>
  </si>
  <si>
    <t>KLINIEK
1-65</t>
  </si>
  <si>
    <t>KLINIEK
1-73</t>
  </si>
  <si>
    <t>KLINIEK
1-81</t>
  </si>
  <si>
    <t>KLINIEK
1-89</t>
  </si>
  <si>
    <t>KLINIEK
1-97</t>
  </si>
  <si>
    <t>KLINIEK
1-105</t>
  </si>
  <si>
    <t>KLINIEK
1-113</t>
  </si>
  <si>
    <t>KLINIEK
1-34</t>
  </si>
  <si>
    <t>KLINIEK
1-35</t>
  </si>
  <si>
    <t>KLINIEK
1-36</t>
  </si>
  <si>
    <t>KLINIEK
1-38</t>
  </si>
  <si>
    <t>KLINIEK
1-39</t>
  </si>
  <si>
    <t>KLINIEK
1-40</t>
  </si>
  <si>
    <t>KLINIEK
1-42</t>
  </si>
  <si>
    <t>KLINIEK
1-43</t>
  </si>
  <si>
    <t>KLINIEK
1-44</t>
  </si>
  <si>
    <t>KLINIEK
1-45</t>
  </si>
  <si>
    <t>KLINIEK
1-46</t>
  </si>
  <si>
    <t>KLINIEK
1-48</t>
  </si>
  <si>
    <t>KLINIEK
1-50</t>
  </si>
  <si>
    <t>KLINIEK
1-51</t>
  </si>
  <si>
    <t>KLINIEK
1-52</t>
  </si>
  <si>
    <t>KLINIEK
1-53</t>
  </si>
  <si>
    <t>KLINIEK
1-54</t>
  </si>
  <si>
    <t>KLINIEK
1-55</t>
  </si>
  <si>
    <t>KLINIEK
1-56</t>
  </si>
  <si>
    <t>KLINIEK
1-58</t>
  </si>
  <si>
    <t>KLINIEK
1-59</t>
  </si>
  <si>
    <t>KLINIEK
1-60</t>
  </si>
  <si>
    <t>KLINIEK
1-61</t>
  </si>
  <si>
    <t>KLINIEK
1-62</t>
  </si>
  <si>
    <t>KLINIEK
1-63</t>
  </si>
  <si>
    <t>KLINIEK
1-64</t>
  </si>
  <si>
    <t>KLINIEK
1-66</t>
  </si>
  <si>
    <t>KLINIEK
1-68</t>
  </si>
  <si>
    <t>KLINIEK
1-69</t>
  </si>
  <si>
    <t>KLINIEK
1-70</t>
  </si>
  <si>
    <t>KLINIEK
1-71</t>
  </si>
  <si>
    <t>KLINIEK
1-72</t>
  </si>
  <si>
    <t>KLINIEK
1-74</t>
  </si>
  <si>
    <t>KLINIEK
1-75</t>
  </si>
  <si>
    <t>KLINIEK
1-76</t>
  </si>
  <si>
    <t>KLINIEK
1-78</t>
  </si>
  <si>
    <t>KLINIEK
1-79</t>
  </si>
  <si>
    <t>KLINIEK
1-80</t>
  </si>
  <si>
    <t>KLINIEK
1-82</t>
  </si>
  <si>
    <t>KLINIEK
1-83</t>
  </si>
  <si>
    <t>KLINIEK
1-84</t>
  </si>
  <si>
    <t>KLINIEK
1-85</t>
  </si>
  <si>
    <t>KLINIEK
1-86</t>
  </si>
  <si>
    <t>KLINIEK
1-88</t>
  </si>
  <si>
    <t>KLINIEK
1-90</t>
  </si>
  <si>
    <t>KLINIEK
1-91</t>
  </si>
  <si>
    <t>KLINIEK
1-92</t>
  </si>
  <si>
    <t>KLINIEK
1-93</t>
  </si>
  <si>
    <t>KLINIEK
1-94</t>
  </si>
  <si>
    <t>KLINIEK
1-95</t>
  </si>
  <si>
    <t>KLINIEK
1-96</t>
  </si>
  <si>
    <t>KLINIEK
1-98</t>
  </si>
  <si>
    <t>KLINIEK
1-99</t>
  </si>
  <si>
    <t>KLINIEK
1-100</t>
  </si>
  <si>
    <t>KLINIEK
1-101</t>
  </si>
  <si>
    <t>KLINIEK
1-102</t>
  </si>
  <si>
    <t>KLINIEK
1-103</t>
  </si>
  <si>
    <t>KLINIEK
1-104</t>
  </si>
  <si>
    <t>KLINIEK
1-106</t>
  </si>
  <si>
    <t>KLINIEK
1-107</t>
  </si>
  <si>
    <t>KLINIEK
1-108</t>
  </si>
  <si>
    <t>KLINIEK
1-109</t>
  </si>
  <si>
    <t>KLINIEK
1-110</t>
  </si>
  <si>
    <t>KLINIEK
1-111</t>
  </si>
  <si>
    <t>KLINIEK
1-112</t>
  </si>
  <si>
    <t>KLINIEK
1-114</t>
  </si>
  <si>
    <t>KLINIEK
1-115</t>
  </si>
  <si>
    <t>KLINIEK
1-116</t>
  </si>
  <si>
    <t>KLINIEK
1-117</t>
  </si>
  <si>
    <t>KLINIEK
1-118</t>
  </si>
  <si>
    <t>KLINIEK
1-119</t>
  </si>
  <si>
    <t>KLINIEK
1-120</t>
  </si>
  <si>
    <t>Stage en Kliniek</t>
  </si>
  <si>
    <t>Farmacologie</t>
  </si>
  <si>
    <t>PRAKTIJK VOERING-1</t>
  </si>
  <si>
    <t>PRAKTIJK VOERING-2</t>
  </si>
  <si>
    <t>PRAKTIJK VOERING-3</t>
  </si>
  <si>
    <t>PRAKTIJK VOERING-4</t>
  </si>
  <si>
    <t>PRAKTIJK VOERING-5</t>
  </si>
  <si>
    <t>PRAKTIJK VOERING-6</t>
  </si>
  <si>
    <t>PRAKTIJK VOERING-7</t>
  </si>
  <si>
    <t>PRAKTIJK VOERING-8</t>
  </si>
  <si>
    <t>Case-report-1: Praktijkomschrijving en werkprofiel. Omschrijving praktijkprofiel propstage / eigen praktijk meest voorkomende / behandelde aandoeningen / samenwerking, wetenschap</t>
  </si>
  <si>
    <t>Case-report-2: Casestudy over typisch geval &amp; Casestudy over atypisch geval</t>
  </si>
  <si>
    <t>Case-report-2: beschrijving klinisch syndroom, geschiedenis, medisch / complementair resultaten klinisch onderzoek  interpretatie  behandelplan  prognose Meetmethoden + uitvoering + bevindingen resultaten, conclusie, discussie</t>
  </si>
  <si>
    <t>thesis afschrijven</t>
  </si>
  <si>
    <t>Case-report-1: Meest voorkomende of meest behandelende aandoeningen in praktijk. Frequentie behandeling? Hoe lang duurt behandeling? Hoe gedocumenteerd? Effectiviteit gemeten ( pijn questionnaire, metingen etc.)? Geen therapie-effect? In wat voor gevallen kwam dat voor? Waarom denk jij dat therapie niet werkzaam of effectief was? Hoe kan of kon je dit veranderen?</t>
  </si>
  <si>
    <t>Case-report-2: Welk fenomeen, syndroom in praktijk wil je zelf onderzoeken, zoals effectonderzoek, inter- &amp; intra-reliability, praktijkgericht, casestudy, kinderen, wetenschap in onderwijs</t>
  </si>
  <si>
    <t>Case-report-2: casestudy</t>
  </si>
  <si>
    <t>Case-report-2: literatuurgebruik (APA)</t>
  </si>
  <si>
    <t>Casereport-3: Onderzoek van 4 uitvoeren, gegevens verzamelen</t>
  </si>
  <si>
    <t>Casereport-3:</t>
  </si>
  <si>
    <t>Caserep[ort-3:</t>
  </si>
  <si>
    <t>Casereport-3</t>
  </si>
  <si>
    <t>Psychologie / TPR</t>
  </si>
  <si>
    <t>1,40 uur consult</t>
  </si>
  <si>
    <t>1,20 uur consult</t>
  </si>
  <si>
    <t>Periode-3</t>
  </si>
  <si>
    <t>Periode-2</t>
  </si>
  <si>
    <t>ABDOMEN Anatomie Cor 1</t>
  </si>
  <si>
    <t>ABDOMEN Anatomie Cor 2</t>
  </si>
  <si>
    <t>ABDOMEN Anatomie Cor 3</t>
  </si>
  <si>
    <t>ABDOMEN Anatomie Cor 4</t>
  </si>
  <si>
    <t>ABDOMEN Diag Inhibitie 1</t>
  </si>
  <si>
    <t>ABDOMEN Diag Inhibitie 2</t>
  </si>
  <si>
    <t>ABDOMEN Diag Inhibitie 3</t>
  </si>
  <si>
    <t>ABDOMEN Diag Inhibitie 4</t>
  </si>
  <si>
    <t>ABDOMEN Ana ♀Pelvis Minor 1</t>
  </si>
  <si>
    <t>ABDOMEN Ana ♀Pelvis Minor 2</t>
  </si>
  <si>
    <t>ABDOMEN Ana ♀Pelvis Minor 3</t>
  </si>
  <si>
    <t>ABDOMEN Ana ♀Pelvis Minor 4</t>
  </si>
  <si>
    <t>ABDOMEN Biom ♀Pelvis Minor 1</t>
  </si>
  <si>
    <t>ABDOMEN Biom ♀Pelvis Minor 2</t>
  </si>
  <si>
    <t>ABDOMEN Biom ♀Pelvis Minor 3</t>
  </si>
  <si>
    <t>ABDOMEN Biom ♀Pelvis Minor 4</t>
  </si>
  <si>
    <t>ABDOMEN Ana ♂ Pelvis Minor 1</t>
  </si>
  <si>
    <t>ABDOMEN Ana ♂ Pelvis Minor 2</t>
  </si>
  <si>
    <t>ABDOMEN Biom Centrale Pees 1</t>
  </si>
  <si>
    <t>ABDOMEN Biom Centrale Pees 2</t>
  </si>
  <si>
    <t>Gebruiksaanwijzing leerdoelen</t>
  </si>
  <si>
    <t>Blauwe tabblad = overzicht uren per jaar</t>
  </si>
  <si>
    <t>oranje tabblad = zelfde vakken LD</t>
  </si>
  <si>
    <t>a</t>
  </si>
  <si>
    <t>b</t>
  </si>
  <si>
    <t>Vakken staan per lesdag onder elkaar</t>
  </si>
  <si>
    <t xml:space="preserve">c </t>
  </si>
  <si>
    <t>Onder de lesdag staat in rode balk het weeknummer</t>
  </si>
  <si>
    <t>Details van de leerdoelen komen in worddocument leerdoelen</t>
  </si>
  <si>
    <t xml:space="preserve">Sterkere details in worddoculent eindtermen </t>
  </si>
  <si>
    <t>c</t>
  </si>
  <si>
    <t>BW</t>
  </si>
  <si>
    <t>EX</t>
  </si>
  <si>
    <t>CR</t>
  </si>
  <si>
    <t>AB</t>
  </si>
  <si>
    <t>FY</t>
  </si>
  <si>
    <t>TH</t>
  </si>
  <si>
    <t>EM-EV</t>
  </si>
  <si>
    <t>PA</t>
  </si>
  <si>
    <t>NEU</t>
  </si>
  <si>
    <t>KL</t>
  </si>
  <si>
    <t>BIOM-MFA Biomech Pelvis 1</t>
  </si>
  <si>
    <t>BIOM-MFA Biomech Pelvis 2</t>
  </si>
  <si>
    <t>BIOM-MFA Biomech Pelvis 3</t>
  </si>
  <si>
    <t>BIOM-MFA Fasc-test OE 1</t>
  </si>
  <si>
    <t>BIOM-MFA irt Thorax en Pelvis 1</t>
  </si>
  <si>
    <t>BIOM-MFA irt Thorax en Pelvis 2</t>
  </si>
  <si>
    <t>BIOM-MFA irt Thorax en Pelvis 3</t>
  </si>
  <si>
    <t>BIOM-MFA irt Thorax en Pelvis 4</t>
  </si>
  <si>
    <t>BIOM-MFA Snel-Referenttest 1</t>
  </si>
  <si>
    <t>BIOM-MFA Snel-Referenttest 2</t>
  </si>
  <si>
    <t>BIOM-MFA Snel-Referenttest 3</t>
  </si>
  <si>
    <t>BIOM-MFA Snel-Referenttest 4</t>
  </si>
  <si>
    <t>Deeltijd en voltijd</t>
  </si>
  <si>
    <t>KLINIEK
2-121</t>
  </si>
  <si>
    <t>KLINIEK
2-129</t>
  </si>
  <si>
    <t>KLINIEK
2-137</t>
  </si>
  <si>
    <t>KLINIEK
2-145</t>
  </si>
  <si>
    <t>KLINIEK
2-153</t>
  </si>
  <si>
    <t>KLINIEK
2-161</t>
  </si>
  <si>
    <t>KLINIEK
2-169</t>
  </si>
  <si>
    <t>KLINIEK
2-177</t>
  </si>
  <si>
    <t>KLINIEK
2-185</t>
  </si>
  <si>
    <t>KLINIEK
2-193</t>
  </si>
  <si>
    <t>KLINIEK
2-201</t>
  </si>
  <si>
    <t>KLINIEK
2-209</t>
  </si>
  <si>
    <t>KLINIEK
2-217</t>
  </si>
  <si>
    <t>KLINIEK
2-225</t>
  </si>
  <si>
    <t>KLINIEK
2-233</t>
  </si>
  <si>
    <t>KLINIEK
2-122</t>
  </si>
  <si>
    <t>KLINIEK
2-130</t>
  </si>
  <si>
    <t>KLINIEK
2-138</t>
  </si>
  <si>
    <t>KLINIEK
2-146</t>
  </si>
  <si>
    <t>KLINIEK
2-154</t>
  </si>
  <si>
    <t>KLINIEK
2-162</t>
  </si>
  <si>
    <t>KLINIEK
2-170</t>
  </si>
  <si>
    <t>KLINIEK
2-178</t>
  </si>
  <si>
    <t>KLINIEK
2-186</t>
  </si>
  <si>
    <t>KLINIEK
2-194</t>
  </si>
  <si>
    <t>KLINIEK
2-202</t>
  </si>
  <si>
    <t>KLINIEK
2-210</t>
  </si>
  <si>
    <t>KLINIEK
2-218</t>
  </si>
  <si>
    <t>KLINIEK
2-226</t>
  </si>
  <si>
    <t>KLINIEK
2-234</t>
  </si>
  <si>
    <t>KLINIEK
2-123</t>
  </si>
  <si>
    <t>KLINIEK
2-131</t>
  </si>
  <si>
    <t>KLINIEK
2-124</t>
  </si>
  <si>
    <t>KLINIEK
2-132</t>
  </si>
  <si>
    <t>KLINIEK
2-139</t>
  </si>
  <si>
    <t>KLINIEK
2-147</t>
  </si>
  <si>
    <t>KLINIEK
2-155</t>
  </si>
  <si>
    <t>KLINIEK
2-163</t>
  </si>
  <si>
    <t>KLINIEK
2-171</t>
  </si>
  <si>
    <t>KLINIEK
2-179</t>
  </si>
  <si>
    <t>KLINIEK
2-187</t>
  </si>
  <si>
    <t>KLINIEK
2-195</t>
  </si>
  <si>
    <t>KLINIEK
2-203</t>
  </si>
  <si>
    <t>KLINIEK
2-211</t>
  </si>
  <si>
    <t>KLINIEK
2-219</t>
  </si>
  <si>
    <t>KLINIEK
2-227</t>
  </si>
  <si>
    <t>KLINIEK
2-235</t>
  </si>
  <si>
    <t>KLINIEK
2-140</t>
  </si>
  <si>
    <t>KLINIEK
2-148</t>
  </si>
  <si>
    <t>KLINIEK
2-156</t>
  </si>
  <si>
    <t>KLINIEK
2-164</t>
  </si>
  <si>
    <t>KLINIEK
2-172</t>
  </si>
  <si>
    <t>KLINIEK
2-180</t>
  </si>
  <si>
    <t>KLINIEK
2-188</t>
  </si>
  <si>
    <t>KLINIEK
2-196</t>
  </si>
  <si>
    <t>KLINIEK
2-204</t>
  </si>
  <si>
    <t>KLINIEK
2-212</t>
  </si>
  <si>
    <t>KLINIEK
2-220</t>
  </si>
  <si>
    <t>KLINIEK
2-228</t>
  </si>
  <si>
    <t>KLINIEK
2-236</t>
  </si>
  <si>
    <t>KLINIEK
2-125</t>
  </si>
  <si>
    <t>KLINIEK
2-133</t>
  </si>
  <si>
    <t>KLINIEK
2-126</t>
  </si>
  <si>
    <t>KLINIEK
2-134</t>
  </si>
  <si>
    <t>KLINIEK
2-127</t>
  </si>
  <si>
    <t>KLINIEK
2-135</t>
  </si>
  <si>
    <t>KLINIEK
2-128</t>
  </si>
  <si>
    <t>KLINIEK
2-136</t>
  </si>
  <si>
    <t>KLINIEK
2-141</t>
  </si>
  <si>
    <t>KLINIEK
2-149</t>
  </si>
  <si>
    <t>KLINIEK
2-157</t>
  </si>
  <si>
    <t>KLINIEK
2-165</t>
  </si>
  <si>
    <t>KLINIEK
2-173</t>
  </si>
  <si>
    <t>KLINIEK
2-181</t>
  </si>
  <si>
    <t>KLINIEK
2-189</t>
  </si>
  <si>
    <t>KLINIEK
2-197</t>
  </si>
  <si>
    <t>KLINIEK
2-205</t>
  </si>
  <si>
    <t>KLINIEK
2-213</t>
  </si>
  <si>
    <t>KLINIEK
2-221</t>
  </si>
  <si>
    <t>KLINIEK
2-229</t>
  </si>
  <si>
    <t>KLINIEK
2-237</t>
  </si>
  <si>
    <t>KLINIEK
2-142</t>
  </si>
  <si>
    <t>KLINIEK
2-150</t>
  </si>
  <si>
    <t>KLINIEK
2-158</t>
  </si>
  <si>
    <t>KLINIEK
2-166</t>
  </si>
  <si>
    <t>KLINIEK
2-174</t>
  </si>
  <si>
    <t>KLINIEK
2-182</t>
  </si>
  <si>
    <t>KLINIEK
2-190</t>
  </si>
  <si>
    <t>KLINIEK
2-198</t>
  </si>
  <si>
    <t>KLINIEK
2-206</t>
  </si>
  <si>
    <t>KLINIEK
2-214</t>
  </si>
  <si>
    <t>KLINIEK
2-222</t>
  </si>
  <si>
    <t>KLINIEK
2-230</t>
  </si>
  <si>
    <t>KLINIEK
2-238</t>
  </si>
  <si>
    <t>KLINIEK
2-143</t>
  </si>
  <si>
    <t>KLINIEK
2-151</t>
  </si>
  <si>
    <t>KLINIEK
2-159</t>
  </si>
  <si>
    <t>KLINIEK
2-167</t>
  </si>
  <si>
    <t>KLINIEK
2-175</t>
  </si>
  <si>
    <t>KLINIEK
2-183</t>
  </si>
  <si>
    <t>KLINIEK
2-191</t>
  </si>
  <si>
    <t>KLINIEK
2-199</t>
  </si>
  <si>
    <t>KLINIEK
2-207</t>
  </si>
  <si>
    <t>KLINIEK
2-215</t>
  </si>
  <si>
    <t>KLINIEK
2-223</t>
  </si>
  <si>
    <t>KLINIEK
2-231</t>
  </si>
  <si>
    <t>KLINIEK
2-239</t>
  </si>
  <si>
    <t>KLINIEK
2-144</t>
  </si>
  <si>
    <t>KLINIEK
2-152</t>
  </si>
  <si>
    <t>KLINIEK
2-160</t>
  </si>
  <si>
    <t>KLINIEK
2-168</t>
  </si>
  <si>
    <t>KLINIEK
2-176</t>
  </si>
  <si>
    <t>KLINIEK
2-184</t>
  </si>
  <si>
    <t>KLINIEK
2-192</t>
  </si>
  <si>
    <t>KLINIEK
2-200</t>
  </si>
  <si>
    <t>KLINIEK
2-208</t>
  </si>
  <si>
    <t>KLINIEK
2-216</t>
  </si>
  <si>
    <t>KLINIEK
2-224</t>
  </si>
  <si>
    <t>KLINIEK
2-232</t>
  </si>
  <si>
    <t>KLINIEK
2-240</t>
  </si>
  <si>
    <t>KLINIEK
3-241</t>
  </si>
  <si>
    <t>KLINIEK
3-242</t>
  </si>
  <si>
    <t>KLINIEK
3-243</t>
  </si>
  <si>
    <t>KLINIEK
3-244</t>
  </si>
  <si>
    <t>KLINIEK
3-245</t>
  </si>
  <si>
    <t>KLINIEK
3-246</t>
  </si>
  <si>
    <t>KLINIEK
3-247</t>
  </si>
  <si>
    <t>KLINIEK
3-248</t>
  </si>
  <si>
    <t>KLINIEK
3-249</t>
  </si>
  <si>
    <t>KLINIEK
3-250</t>
  </si>
  <si>
    <t>KLINIEK
3-251</t>
  </si>
  <si>
    <t>KLINIEK
3-257</t>
  </si>
  <si>
    <t>KLINIEK
3-265</t>
  </si>
  <si>
    <t>KLINIEK
3-273</t>
  </si>
  <si>
    <t>KLINIEK
3-281</t>
  </si>
  <si>
    <t>KLINIEK
3-289</t>
  </si>
  <si>
    <t>KLINIEK
3-297</t>
  </si>
  <si>
    <t>KLINIEK
3-305</t>
  </si>
  <si>
    <t>KLINIEK
3-313</t>
  </si>
  <si>
    <t>KLINIEK
3-321</t>
  </si>
  <si>
    <t>KLINIEK
3-329</t>
  </si>
  <si>
    <t>KLINIEK
3-337</t>
  </si>
  <si>
    <t>KLINIEK
3-345</t>
  </si>
  <si>
    <t>KLINIEK
3-353</t>
  </si>
  <si>
    <t>KLINIEK
3-258</t>
  </si>
  <si>
    <t>KLINIEK
3-266</t>
  </si>
  <si>
    <t>KLINIEK
3-274</t>
  </si>
  <si>
    <t>KLINIEK
3-282</t>
  </si>
  <si>
    <t>KLINIEK
3-290</t>
  </si>
  <si>
    <t>KLINIEK
3-298</t>
  </si>
  <si>
    <t>KLINIEK
3-306</t>
  </si>
  <si>
    <t>KLINIEK
3-314</t>
  </si>
  <si>
    <t>KLINIEK
3-322</t>
  </si>
  <si>
    <t>KLINIEK
3-330</t>
  </si>
  <si>
    <t>KLINIEK
3-338</t>
  </si>
  <si>
    <t>KLINIEK
3-346</t>
  </si>
  <si>
    <t>KLINIEK
3-354</t>
  </si>
  <si>
    <t>KLINIEK
3-254</t>
  </si>
  <si>
    <t>KLINIEK
3-253</t>
  </si>
  <si>
    <t>KLINIEK
3-252</t>
  </si>
  <si>
    <t>KLINIEK
3-259</t>
  </si>
  <si>
    <t>KLINIEK
3-267</t>
  </si>
  <si>
    <t>KLINIEK
3-275</t>
  </si>
  <si>
    <t>KLINIEK
3-283</t>
  </si>
  <si>
    <t>KLINIEK
3-291</t>
  </si>
  <si>
    <t>KLINIEK
3-299</t>
  </si>
  <si>
    <t>KLINIEK
3-307</t>
  </si>
  <si>
    <t>KLINIEK
3-315</t>
  </si>
  <si>
    <t>KLINIEK
3-323</t>
  </si>
  <si>
    <t>KLINIEK
3-331</t>
  </si>
  <si>
    <t>KLINIEK
3-339</t>
  </si>
  <si>
    <t>KLINIEK
3-347</t>
  </si>
  <si>
    <t>KLINIEK
3-355</t>
  </si>
  <si>
    <t>KLINIEK
3-260</t>
  </si>
  <si>
    <t>KLINIEK
3-268</t>
  </si>
  <si>
    <t>KLINIEK
3-276</t>
  </si>
  <si>
    <t>KLINIEK
3-284</t>
  </si>
  <si>
    <t>KLINIEK
3-292</t>
  </si>
  <si>
    <t>KLINIEK
3-300</t>
  </si>
  <si>
    <t>KLINIEK
3-308</t>
  </si>
  <si>
    <t>KLINIEK
3-316</t>
  </si>
  <si>
    <t>KLINIEK
3-324</t>
  </si>
  <si>
    <t>KLINIEK
3-332</t>
  </si>
  <si>
    <t>KLINIEK
3-340</t>
  </si>
  <si>
    <t>KLINIEK
3-348</t>
  </si>
  <si>
    <t>KLINIEK
3-356</t>
  </si>
  <si>
    <t>KLINIEK
3-261</t>
  </si>
  <si>
    <t>KLINIEK
3-269</t>
  </si>
  <si>
    <t>KLINIEK
3-277</t>
  </si>
  <si>
    <t>KLINIEK
3-285</t>
  </si>
  <si>
    <t>KLINIEK
3-293</t>
  </si>
  <si>
    <t>KLINIEK
3-301</t>
  </si>
  <si>
    <t>KLINIEK
3-309</t>
  </si>
  <si>
    <t>KLINIEK
3-317</t>
  </si>
  <si>
    <t>KLINIEK
3-325</t>
  </si>
  <si>
    <t>KLINIEK
3-333</t>
  </si>
  <si>
    <t>KLINIEK
3-341</t>
  </si>
  <si>
    <t>KLINIEK
3-349</t>
  </si>
  <si>
    <t>KLINIEK
3-357</t>
  </si>
  <si>
    <t>KLINIEK
3-262</t>
  </si>
  <si>
    <t>KLINIEK
3-270</t>
  </si>
  <si>
    <t>KLINIEK
3-278</t>
  </si>
  <si>
    <t>KLINIEK
3-286</t>
  </si>
  <si>
    <t>KLINIEK
3-294</t>
  </si>
  <si>
    <t>KLINIEK
3-302</t>
  </si>
  <si>
    <t>KLINIEK
3-310</t>
  </si>
  <si>
    <t>KLINIEK
3-318</t>
  </si>
  <si>
    <t>KLINIEK
3-326</t>
  </si>
  <si>
    <t>KLINIEK
3-334</t>
  </si>
  <si>
    <t>KLINIEK
3-342</t>
  </si>
  <si>
    <t>KLINIEK
3-350</t>
  </si>
  <si>
    <t>KLINIEK
3-358</t>
  </si>
  <si>
    <t>KLINIEK
3-255</t>
  </si>
  <si>
    <t>KLINIEK
3-256</t>
  </si>
  <si>
    <t>KLINIEK
3-263</t>
  </si>
  <si>
    <t>KLINIEK
3-271</t>
  </si>
  <si>
    <t>KLINIEK
3-279</t>
  </si>
  <si>
    <t>KLINIEK
3-287</t>
  </si>
  <si>
    <t>KLINIEK
3-295</t>
  </si>
  <si>
    <t>KLINIEK
3-303</t>
  </si>
  <si>
    <t>KLINIEK
3-311</t>
  </si>
  <si>
    <t>KLINIEK
3-319</t>
  </si>
  <si>
    <t>KLINIEK
3-327</t>
  </si>
  <si>
    <t>KLINIEK
3-335</t>
  </si>
  <si>
    <t>KLINIEK
3-343</t>
  </si>
  <si>
    <t>KLINIEK
3-351</t>
  </si>
  <si>
    <t>KLINIEK
3-359</t>
  </si>
  <si>
    <t>KLINIEK
3-264</t>
  </si>
  <si>
    <t>KLINIEK
3-272</t>
  </si>
  <si>
    <t>KLINIEK
3-280</t>
  </si>
  <si>
    <t>KLINIEK
3-288</t>
  </si>
  <si>
    <t>KLINIEK
3-296</t>
  </si>
  <si>
    <t>KLINIEK
3-304</t>
  </si>
  <si>
    <t>KLINIEK
3-312</t>
  </si>
  <si>
    <t>KLINIEK
3-320</t>
  </si>
  <si>
    <t>KLINIEK
3-328</t>
  </si>
  <si>
    <t>KLINIEK
3-336</t>
  </si>
  <si>
    <t>KLINIEK
3-344</t>
  </si>
  <si>
    <t>KLINIEK
3-352</t>
  </si>
  <si>
    <t>KLINIEK
3-360</t>
  </si>
  <si>
    <t>Stage 1-1</t>
  </si>
  <si>
    <t>Stage 1-2</t>
  </si>
  <si>
    <t>Stage 1-3</t>
  </si>
  <si>
    <t>Stage 1-4</t>
  </si>
  <si>
    <t>Stage 1-5</t>
  </si>
  <si>
    <t>Stage 1-6</t>
  </si>
  <si>
    <t>Stage 1-7</t>
  </si>
  <si>
    <t>Stage 1-8</t>
  </si>
  <si>
    <t>Stage 1-9</t>
  </si>
  <si>
    <t>Stage 1-13</t>
  </si>
  <si>
    <t>Stage 1-17</t>
  </si>
  <si>
    <t>Stage 1-21</t>
  </si>
  <si>
    <t>Stage 1-25</t>
  </si>
  <si>
    <t>Stage 1-29</t>
  </si>
  <si>
    <t>Stage 1-33</t>
  </si>
  <si>
    <t>Stage 1-37</t>
  </si>
  <si>
    <t>Stage 1-41</t>
  </si>
  <si>
    <t>Stage 1-45</t>
  </si>
  <si>
    <t>Stage 1-49</t>
  </si>
  <si>
    <t>Stage 1-53</t>
  </si>
  <si>
    <t>Stage 1-57</t>
  </si>
  <si>
    <t>Stage 1-10</t>
  </si>
  <si>
    <t>Stage 1-11</t>
  </si>
  <si>
    <t>Stage 1-12</t>
  </si>
  <si>
    <t>Stage 1-14</t>
  </si>
  <si>
    <t>Stage 1-15</t>
  </si>
  <si>
    <t>Stage 1-16</t>
  </si>
  <si>
    <t>Stage 1-18</t>
  </si>
  <si>
    <t>Stage 1-19</t>
  </si>
  <si>
    <t>Stage 1-20</t>
  </si>
  <si>
    <t>Stage 1-22</t>
  </si>
  <si>
    <t>Stage 1-23</t>
  </si>
  <si>
    <t>Stage 1-24</t>
  </si>
  <si>
    <t>Stage 1-26</t>
  </si>
  <si>
    <t>Stage 1-27</t>
  </si>
  <si>
    <t>Stage 1-28</t>
  </si>
  <si>
    <t>Stage 1-30</t>
  </si>
  <si>
    <t>Stage 1-31</t>
  </si>
  <si>
    <t>Stage 1-32</t>
  </si>
  <si>
    <t>Stage 1-34</t>
  </si>
  <si>
    <t>Stage 1-35</t>
  </si>
  <si>
    <t>Stage 1-36</t>
  </si>
  <si>
    <t>Stage 1-38</t>
  </si>
  <si>
    <t>Stage 1-39</t>
  </si>
  <si>
    <t>Stage 1-40</t>
  </si>
  <si>
    <t>Stage 1-42</t>
  </si>
  <si>
    <t>Stage 1-43</t>
  </si>
  <si>
    <t>Stage 1-44</t>
  </si>
  <si>
    <t>Stage 1-46</t>
  </si>
  <si>
    <t>Stage 1-47</t>
  </si>
  <si>
    <t>Stage 1-48</t>
  </si>
  <si>
    <t>Stage 1-50</t>
  </si>
  <si>
    <t>Stage 1-51</t>
  </si>
  <si>
    <t>Stage 1-52</t>
  </si>
  <si>
    <t>Stage 1-54</t>
  </si>
  <si>
    <t>Stage 1-55</t>
  </si>
  <si>
    <t>Stage 1-56</t>
  </si>
  <si>
    <t>Stage 1-58</t>
  </si>
  <si>
    <t>Stage 1-59</t>
  </si>
  <si>
    <t>Stage 1-60</t>
  </si>
  <si>
    <t>Stage 1-61</t>
  </si>
  <si>
    <t>Stage 1-65</t>
  </si>
  <si>
    <t>Stage 1-69</t>
  </si>
  <si>
    <t>Stage 1-62</t>
  </si>
  <si>
    <t>Stage 1-63</t>
  </si>
  <si>
    <t>Stage 1-64</t>
  </si>
  <si>
    <t>Stage 1-66</t>
  </si>
  <si>
    <t>Stage 1-67</t>
  </si>
  <si>
    <t>Stage 1-68</t>
  </si>
  <si>
    <t>Stage 1-70</t>
  </si>
  <si>
    <t>Stage 1-71</t>
  </si>
  <si>
    <t>Stage 1-72</t>
  </si>
  <si>
    <t>Stage 1-73</t>
  </si>
  <si>
    <t>Stage 1-77</t>
  </si>
  <si>
    <t>Stage 1-81</t>
  </si>
  <si>
    <t>Stage 1-74</t>
  </si>
  <si>
    <t>Stage 1-75</t>
  </si>
  <si>
    <t>Stage 1-76</t>
  </si>
  <si>
    <t>Stage 1-78</t>
  </si>
  <si>
    <t>Stage 1-79</t>
  </si>
  <si>
    <t>Stage 1-80</t>
  </si>
  <si>
    <t>Stage 1-82</t>
  </si>
  <si>
    <t>Stage 1-83</t>
  </si>
  <si>
    <t>Stage 1-84</t>
  </si>
  <si>
    <t>1e jaar</t>
  </si>
  <si>
    <t>Stage 1-85</t>
  </si>
  <si>
    <t>Stage 1-86</t>
  </si>
  <si>
    <t>Stage 1-87</t>
  </si>
  <si>
    <t>Stage 1-88</t>
  </si>
  <si>
    <t>Stage 1-89</t>
  </si>
  <si>
    <t>Stage 1-90</t>
  </si>
  <si>
    <t>Stage 1-91</t>
  </si>
  <si>
    <t>Stage 1-92</t>
  </si>
  <si>
    <t>Stage 1-93</t>
  </si>
  <si>
    <t>Stage 1-94</t>
  </si>
  <si>
    <t>Stage 1-95</t>
  </si>
  <si>
    <t>Stage 1-96</t>
  </si>
  <si>
    <t>Stage 1-97</t>
  </si>
  <si>
    <t>Stage 1-101</t>
  </si>
  <si>
    <t>Stage 1-105</t>
  </si>
  <si>
    <t>Stage 1-109</t>
  </si>
  <si>
    <t>Stage 1-113</t>
  </si>
  <si>
    <t>Stage 1-117</t>
  </si>
  <si>
    <t>Stage 1-121</t>
  </si>
  <si>
    <t>Stage 1-125</t>
  </si>
  <si>
    <t>Stage 1-129</t>
  </si>
  <si>
    <t>Stage 1-133</t>
  </si>
  <si>
    <t>Stage 1-137</t>
  </si>
  <si>
    <t>Stage 1-141</t>
  </si>
  <si>
    <t>Stage 1-145</t>
  </si>
  <si>
    <t>Stage 1-149</t>
  </si>
  <si>
    <t>Stage 1-153</t>
  </si>
  <si>
    <t>Stage 1-157</t>
  </si>
  <si>
    <t>Stage 1-161</t>
  </si>
  <si>
    <t>Stage 1-165</t>
  </si>
  <si>
    <t>Stage 1-98</t>
  </si>
  <si>
    <t>Stage 1-102</t>
  </si>
  <si>
    <t>Stage 1-106</t>
  </si>
  <si>
    <t>Stage 1-110</t>
  </si>
  <si>
    <t>Stage 1-114</t>
  </si>
  <si>
    <t>Stage 1-118</t>
  </si>
  <si>
    <t>Stage 1-122</t>
  </si>
  <si>
    <t>Stage 1-126</t>
  </si>
  <si>
    <t>Stage 1-130</t>
  </si>
  <si>
    <t>Stage 1-134</t>
  </si>
  <si>
    <t>Stage 1-138</t>
  </si>
  <si>
    <t>Stage 1-142</t>
  </si>
  <si>
    <t>Stage 1-146</t>
  </si>
  <si>
    <t>Stage 1-150</t>
  </si>
  <si>
    <t>Stage 1-154</t>
  </si>
  <si>
    <t>Stage 1-158</t>
  </si>
  <si>
    <t>Stage 1-162</t>
  </si>
  <si>
    <t>Stage 1-166</t>
  </si>
  <si>
    <t>Stage 1-99</t>
  </si>
  <si>
    <t>Stage 1-103</t>
  </si>
  <si>
    <t>Stage 1-107</t>
  </si>
  <si>
    <t>Stage 1-111</t>
  </si>
  <si>
    <t>Stage 1-115</t>
  </si>
  <si>
    <t>Stage 1-119</t>
  </si>
  <si>
    <t>Stage 1-123</t>
  </si>
  <si>
    <t>Stage 1-127</t>
  </si>
  <si>
    <t>Stage 1-131</t>
  </si>
  <si>
    <t>Stage 1-135</t>
  </si>
  <si>
    <t>Stage 1-139</t>
  </si>
  <si>
    <t>Stage 1-143</t>
  </si>
  <si>
    <t>Stage 1-147</t>
  </si>
  <si>
    <t>Stage 1-151</t>
  </si>
  <si>
    <t>Stage 1-155</t>
  </si>
  <si>
    <t>Stage 1-159</t>
  </si>
  <si>
    <t>Stage 1-163</t>
  </si>
  <si>
    <t>Stage 1-167</t>
  </si>
  <si>
    <t>Stage 1-100</t>
  </si>
  <si>
    <t>Stage 1-104</t>
  </si>
  <si>
    <t>Stage 1-108</t>
  </si>
  <si>
    <t>Stage 1-112</t>
  </si>
  <si>
    <t>Stage 1-116</t>
  </si>
  <si>
    <t>Stage 1-120</t>
  </si>
  <si>
    <t>Stage 1-124</t>
  </si>
  <si>
    <t>Stage 1-128</t>
  </si>
  <si>
    <t>Stage 1-132</t>
  </si>
  <si>
    <t>Stage 1-136</t>
  </si>
  <si>
    <t>Stage 1-140</t>
  </si>
  <si>
    <t>Stage 1-144</t>
  </si>
  <si>
    <t>Stage 1-148</t>
  </si>
  <si>
    <t>Stage 1-152</t>
  </si>
  <si>
    <t>Stage 1-156</t>
  </si>
  <si>
    <t>Stage 1-160</t>
  </si>
  <si>
    <t>Stage 1-164</t>
  </si>
  <si>
    <t>Stage 1-168</t>
  </si>
  <si>
    <t>Stage 2-1</t>
  </si>
  <si>
    <t>Stage 2-5</t>
  </si>
  <si>
    <t>Stage 2-9</t>
  </si>
  <si>
    <t>Stage 2-13</t>
  </si>
  <si>
    <t>Stage 2-17</t>
  </si>
  <si>
    <t>Stage 2-21</t>
  </si>
  <si>
    <t>Stage 2-25</t>
  </si>
  <si>
    <t>Stage 2-29</t>
  </si>
  <si>
    <t>Stage 2-33</t>
  </si>
  <si>
    <t>Stage 2-37</t>
  </si>
  <si>
    <t>Stage 2-41</t>
  </si>
  <si>
    <t>Stage 2-45</t>
  </si>
  <si>
    <t>Stage 2-49</t>
  </si>
  <si>
    <t>Stage 2-53</t>
  </si>
  <si>
    <t>Stage 2-57</t>
  </si>
  <si>
    <t>Stage 2-61</t>
  </si>
  <si>
    <t>Stage 2-65</t>
  </si>
  <si>
    <t>Stage 2-69</t>
  </si>
  <si>
    <t>Stage 2-73</t>
  </si>
  <si>
    <t>Stage 2-77</t>
  </si>
  <si>
    <t>Stage 2-81</t>
  </si>
  <si>
    <t>Stage 2-2</t>
  </si>
  <si>
    <t>Stage 2-6</t>
  </si>
  <si>
    <t>Stage 2-10</t>
  </si>
  <si>
    <t>Stage 2-14</t>
  </si>
  <si>
    <t>Stage 2-18</t>
  </si>
  <si>
    <t>Stage 2-22</t>
  </si>
  <si>
    <t>Stage 2-26</t>
  </si>
  <si>
    <t>Stage 2-30</t>
  </si>
  <si>
    <t>Stage 2-34</t>
  </si>
  <si>
    <t>Stage 2-38</t>
  </si>
  <si>
    <t>Stage 2-42</t>
  </si>
  <si>
    <t>Stage 2-46</t>
  </si>
  <si>
    <t>Stage 2-50</t>
  </si>
  <si>
    <t>Stage 2-54</t>
  </si>
  <si>
    <t>Stage 2-58</t>
  </si>
  <si>
    <t>Stage 2-62</t>
  </si>
  <si>
    <t>Stage 2-66</t>
  </si>
  <si>
    <t>Stage 2-70</t>
  </si>
  <si>
    <t>Stage 2-74</t>
  </si>
  <si>
    <t>Stage 2-78</t>
  </si>
  <si>
    <t>Stage 2-82</t>
  </si>
  <si>
    <t>Stage 2-3</t>
  </si>
  <si>
    <t>Stage 2-7</t>
  </si>
  <si>
    <t>Stage 2-11</t>
  </si>
  <si>
    <t>Stage 2-15</t>
  </si>
  <si>
    <t>Stage 2-19</t>
  </si>
  <si>
    <t>Stage 2-23</t>
  </si>
  <si>
    <t>Stage 2-27</t>
  </si>
  <si>
    <t>Stage 2-31</t>
  </si>
  <si>
    <t>Stage 2-35</t>
  </si>
  <si>
    <t>Stage 2-39</t>
  </si>
  <si>
    <t>Stage 2-43</t>
  </si>
  <si>
    <t>Stage 2-47</t>
  </si>
  <si>
    <t>Stage 2-51</t>
  </si>
  <si>
    <t>Stage 2-55</t>
  </si>
  <si>
    <t>Stage 2-59</t>
  </si>
  <si>
    <t>Stage 2-63</t>
  </si>
  <si>
    <t>Stage 2-67</t>
  </si>
  <si>
    <t>Stage 2-71</t>
  </si>
  <si>
    <t>Stage 2-75</t>
  </si>
  <si>
    <t>Stage 2-79</t>
  </si>
  <si>
    <t>Stage 2-83</t>
  </si>
  <si>
    <t>Stage 2-4</t>
  </si>
  <si>
    <t>Stage 2-8</t>
  </si>
  <si>
    <t>Stage 2-12</t>
  </si>
  <si>
    <t>Stage 2-16</t>
  </si>
  <si>
    <t>Stage 2-20</t>
  </si>
  <si>
    <t>Stage 2-24</t>
  </si>
  <si>
    <t>Stage 2-28</t>
  </si>
  <si>
    <t>Stage 2-32</t>
  </si>
  <si>
    <t>Stage 2-36</t>
  </si>
  <si>
    <t>Stage 2-40</t>
  </si>
  <si>
    <t>Stage 2-44</t>
  </si>
  <si>
    <t>Stage 2-48</t>
  </si>
  <si>
    <t>Stage 2-52</t>
  </si>
  <si>
    <t>Stage 2-56</t>
  </si>
  <si>
    <t>Stage 2-60</t>
  </si>
  <si>
    <t>Stage 2-64</t>
  </si>
  <si>
    <t>Stage 2-68</t>
  </si>
  <si>
    <t>Stage 2-72</t>
  </si>
  <si>
    <t>Stage 2-76</t>
  </si>
  <si>
    <t>Stage 2-80</t>
  </si>
  <si>
    <t>Stage 2-84</t>
  </si>
  <si>
    <t>Stage 2-85</t>
  </si>
  <si>
    <t>Stage 2-89</t>
  </si>
  <si>
    <t>Stage 2-93</t>
  </si>
  <si>
    <t>Stage 2-97</t>
  </si>
  <si>
    <t>Stage 2-101</t>
  </si>
  <si>
    <t>Stage 2-105</t>
  </si>
  <si>
    <t>Stage 2-109</t>
  </si>
  <si>
    <t>Stage 2-113</t>
  </si>
  <si>
    <t>Stage 2-117</t>
  </si>
  <si>
    <t>Stage 2-121</t>
  </si>
  <si>
    <t>Stage 2-125</t>
  </si>
  <si>
    <t>Stage 2-129</t>
  </si>
  <si>
    <t>Stage 2-133</t>
  </si>
  <si>
    <t>Stage 2-137</t>
  </si>
  <si>
    <t>Stage 2-141</t>
  </si>
  <si>
    <t>Stage 2-145</t>
  </si>
  <si>
    <t>Stage 2-149</t>
  </si>
  <si>
    <t>Stage 2-153</t>
  </si>
  <si>
    <t>Stage 2-157</t>
  </si>
  <si>
    <t>Stage 2-161</t>
  </si>
  <si>
    <t>Stage 2-165</t>
  </si>
  <si>
    <t>Stage 2-86</t>
  </si>
  <si>
    <t>Stage 2-90</t>
  </si>
  <si>
    <t>Stage 2-94</t>
  </si>
  <si>
    <t>Stage 2-98</t>
  </si>
  <si>
    <t>Stage 2-102</t>
  </si>
  <si>
    <t>Stage 2-106</t>
  </si>
  <si>
    <t>Stage 2-110</t>
  </si>
  <si>
    <t>Stage 2-114</t>
  </si>
  <si>
    <t>Stage 2-118</t>
  </si>
  <si>
    <t>Stage 2-122</t>
  </si>
  <si>
    <t>Stage 2-126</t>
  </si>
  <si>
    <t>Stage 2-130</t>
  </si>
  <si>
    <t>Stage 2-134</t>
  </si>
  <si>
    <t>Stage 2-138</t>
  </si>
  <si>
    <t>Stage 2-142</t>
  </si>
  <si>
    <t>Stage 2-146</t>
  </si>
  <si>
    <t>Stage 2-150</t>
  </si>
  <si>
    <t>Stage 2-154</t>
  </si>
  <si>
    <t>Stage 2-158</t>
  </si>
  <si>
    <t>Stage 2-162</t>
  </si>
  <si>
    <t>Stage 2-166</t>
  </si>
  <si>
    <t>Stage 2-87</t>
  </si>
  <si>
    <t>Stage 2-91</t>
  </si>
  <si>
    <t>Stage 2-95</t>
  </si>
  <si>
    <t>Stage 2-99</t>
  </si>
  <si>
    <t>Stage 2-103</t>
  </si>
  <si>
    <t>Stage 2-107</t>
  </si>
  <si>
    <t>Stage 2-111</t>
  </si>
  <si>
    <t>Stage 2-115</t>
  </si>
  <si>
    <t>Stage 2-119</t>
  </si>
  <si>
    <t>Stage 2-123</t>
  </si>
  <si>
    <t>Stage 2-127</t>
  </si>
  <si>
    <t>Stage 2-131</t>
  </si>
  <si>
    <t>Stage 2-135</t>
  </si>
  <si>
    <t>Stage 2-139</t>
  </si>
  <si>
    <t>Stage 2-143</t>
  </si>
  <si>
    <t>Stage 2-147</t>
  </si>
  <si>
    <t>Stage 2-151</t>
  </si>
  <si>
    <t>Stage 2-155</t>
  </si>
  <si>
    <t>Stage 2-159</t>
  </si>
  <si>
    <t>Stage 2-163</t>
  </si>
  <si>
    <t>Stage 2-167</t>
  </si>
  <si>
    <t>Stage 2-88</t>
  </si>
  <si>
    <t>Stage 2-92</t>
  </si>
  <si>
    <t>Stage 2-96</t>
  </si>
  <si>
    <t>Stage 2-100</t>
  </si>
  <si>
    <t>Stage 2-104</t>
  </si>
  <si>
    <t>Stage 2-108</t>
  </si>
  <si>
    <t>Stage 2-112</t>
  </si>
  <si>
    <t>Stage 2-116</t>
  </si>
  <si>
    <t>Stage 2-120</t>
  </si>
  <si>
    <t>Stage 2-124</t>
  </si>
  <si>
    <t>Stage 2-128</t>
  </si>
  <si>
    <t>Stage 2-132</t>
  </si>
  <si>
    <t>Stage 2-136</t>
  </si>
  <si>
    <t>Stage 2-140</t>
  </si>
  <si>
    <t>Stage 2-144</t>
  </si>
  <si>
    <t>Stage 2-148</t>
  </si>
  <si>
    <t>Stage 2-152</t>
  </si>
  <si>
    <t>Stage 2-156</t>
  </si>
  <si>
    <t>Stage 2-160</t>
  </si>
  <si>
    <t>Stage 2-164</t>
  </si>
  <si>
    <t>Stage 2-168</t>
  </si>
  <si>
    <t>Stage 3-1</t>
  </si>
  <si>
    <t>Stage 3-5</t>
  </si>
  <si>
    <t>Stage 3-9</t>
  </si>
  <si>
    <t>Stage 3-13</t>
  </si>
  <si>
    <t>Stage 3-17</t>
  </si>
  <si>
    <t>Stage 3-21</t>
  </si>
  <si>
    <t>Stage 3-25</t>
  </si>
  <si>
    <t>Stage 3-29</t>
  </si>
  <si>
    <t>Stage 3-33</t>
  </si>
  <si>
    <t>Stage 3-37</t>
  </si>
  <si>
    <t>Stage 3-41</t>
  </si>
  <si>
    <t>Stage 3-45</t>
  </si>
  <si>
    <t>Stage 3-49</t>
  </si>
  <si>
    <t>Stage 3-53</t>
  </si>
  <si>
    <t>Stage 3-57</t>
  </si>
  <si>
    <t>Stage 3-61</t>
  </si>
  <si>
    <t>Stage 3-65</t>
  </si>
  <si>
    <t>Stage 3-69</t>
  </si>
  <si>
    <t>Stage 3-73</t>
  </si>
  <si>
    <t>Stage 3-77</t>
  </si>
  <si>
    <t>Stage 3-81</t>
  </si>
  <si>
    <t>Stage 3-2</t>
  </si>
  <si>
    <t>Stage 3-6</t>
  </si>
  <si>
    <t>Stage 3-10</t>
  </si>
  <si>
    <t>Stage 3-14</t>
  </si>
  <si>
    <t>Stage 3-18</t>
  </si>
  <si>
    <t>Stage 3-22</t>
  </si>
  <si>
    <t>Stage 3-26</t>
  </si>
  <si>
    <t>Stage 3-30</t>
  </si>
  <si>
    <t>Stage 3-34</t>
  </si>
  <si>
    <t>Stage 3-38</t>
  </si>
  <si>
    <t>Stage 3-42</t>
  </si>
  <si>
    <t>Stage 3-46</t>
  </si>
  <si>
    <t>Stage 3-50</t>
  </si>
  <si>
    <t>Stage 3-54</t>
  </si>
  <si>
    <t>Stage 3-58</t>
  </si>
  <si>
    <t>Stage 3-62</t>
  </si>
  <si>
    <t>Stage 3-66</t>
  </si>
  <si>
    <t>Stage 3-70</t>
  </si>
  <si>
    <t>Stage 3-74</t>
  </si>
  <si>
    <t>Stage 3-78</t>
  </si>
  <si>
    <t>Stage 3-82</t>
  </si>
  <si>
    <t>Stage 3-3</t>
  </si>
  <si>
    <t>Stage 3-7</t>
  </si>
  <si>
    <t>Stage 3-11</t>
  </si>
  <si>
    <t>Stage 3-15</t>
  </si>
  <si>
    <t>Stage 3-19</t>
  </si>
  <si>
    <t>Stage 3-23</t>
  </si>
  <si>
    <t>Stage 3-27</t>
  </si>
  <si>
    <t>Stage 3-31</t>
  </si>
  <si>
    <t>Stage 3-35</t>
  </si>
  <si>
    <t>Stage 3-39</t>
  </si>
  <si>
    <t>Stage 3-43</t>
  </si>
  <si>
    <t>Stage 3-47</t>
  </si>
  <si>
    <t>Stage 3-51</t>
  </si>
  <si>
    <t>Stage 3-55</t>
  </si>
  <si>
    <t>Stage 3-59</t>
  </si>
  <si>
    <t>Stage 3-63</t>
  </si>
  <si>
    <t>Stage 3-67</t>
  </si>
  <si>
    <t>Stage 3-71</t>
  </si>
  <si>
    <t>Stage 3-75</t>
  </si>
  <si>
    <t>Stage 3-79</t>
  </si>
  <si>
    <t>Stage 3-83</t>
  </si>
  <si>
    <t>Stage 3-4</t>
  </si>
  <si>
    <t>Stage 3-8</t>
  </si>
  <si>
    <t>Stage 3-12</t>
  </si>
  <si>
    <t>Stage 3-16</t>
  </si>
  <si>
    <t>Stage 3-20</t>
  </si>
  <si>
    <t>Stage 3-24</t>
  </si>
  <si>
    <t>Stage 3-28</t>
  </si>
  <si>
    <t>Stage 3-32</t>
  </si>
  <si>
    <t>Stage 3-36</t>
  </si>
  <si>
    <t>Stage 3-40</t>
  </si>
  <si>
    <t>Stage 3-44</t>
  </si>
  <si>
    <t>Stage 3-48</t>
  </si>
  <si>
    <t>Stage 3-52</t>
  </si>
  <si>
    <t>Stage 3-56</t>
  </si>
  <si>
    <t>Stage 3-60</t>
  </si>
  <si>
    <t>Stage 3-64</t>
  </si>
  <si>
    <t>Stage 3-68</t>
  </si>
  <si>
    <t>Stage 3-72</t>
  </si>
  <si>
    <t>Stage 3-76</t>
  </si>
  <si>
    <t>Stage 3-80</t>
  </si>
  <si>
    <t>Stage 3-84</t>
  </si>
  <si>
    <t>Stage 3-85</t>
  </si>
  <si>
    <t>Stage 3-89</t>
  </si>
  <si>
    <t>Stage 3-93</t>
  </si>
  <si>
    <t>Stage 3-97</t>
  </si>
  <si>
    <t>Stage 3-101</t>
  </si>
  <si>
    <t>Stage 3-105</t>
  </si>
  <si>
    <t>Stage 3-109</t>
  </si>
  <si>
    <t>Stage 3-113</t>
  </si>
  <si>
    <t>Stage 3-117</t>
  </si>
  <si>
    <t>Stage 3-121</t>
  </si>
  <si>
    <t>Stage 3-125</t>
  </si>
  <si>
    <t>Stage 3-129</t>
  </si>
  <si>
    <t>Stage 3-133</t>
  </si>
  <si>
    <t>Stage 3-137</t>
  </si>
  <si>
    <t>Stage 3-141</t>
  </si>
  <si>
    <t>Stage 3-145</t>
  </si>
  <si>
    <t>Stage 3-149</t>
  </si>
  <si>
    <t>Stage 3-153</t>
  </si>
  <si>
    <t>Stage 3-157</t>
  </si>
  <si>
    <t>Stage 3-161</t>
  </si>
  <si>
    <t>Stage 3-165</t>
  </si>
  <si>
    <t>Stage 3-86</t>
  </si>
  <si>
    <t>Stage 3-90</t>
  </si>
  <si>
    <t>Stage 3-94</t>
  </si>
  <si>
    <t>Stage 3-98</t>
  </si>
  <si>
    <t>Stage 3-102</t>
  </si>
  <si>
    <t>Stage 3-106</t>
  </si>
  <si>
    <t>Stage 3-110</t>
  </si>
  <si>
    <t>Stage 3-114</t>
  </si>
  <si>
    <t>Stage 3-118</t>
  </si>
  <si>
    <t>Stage 3-122</t>
  </si>
  <si>
    <t>Stage 3-126</t>
  </si>
  <si>
    <t>Stage 3-130</t>
  </si>
  <si>
    <t>Stage 3-134</t>
  </si>
  <si>
    <t>Stage 3-138</t>
  </si>
  <si>
    <t>Stage 3-142</t>
  </si>
  <si>
    <t>Stage 3-146</t>
  </si>
  <si>
    <t>Stage 3-150</t>
  </si>
  <si>
    <t>Stage 3-154</t>
  </si>
  <si>
    <t>Stage 3-158</t>
  </si>
  <si>
    <t>Stage 3-162</t>
  </si>
  <si>
    <t>Stage 3-166</t>
  </si>
  <si>
    <t>Stage 3-87</t>
  </si>
  <si>
    <t>Stage 3-91</t>
  </si>
  <si>
    <t>Stage 3-95</t>
  </si>
  <si>
    <t>Stage 3-99</t>
  </si>
  <si>
    <t>Stage 3-103</t>
  </si>
  <si>
    <t>Stage 3-107</t>
  </si>
  <si>
    <t>Stage 3-111</t>
  </si>
  <si>
    <t>Stage 3-115</t>
  </si>
  <si>
    <t>Stage 3-119</t>
  </si>
  <si>
    <t>Stage 3-123</t>
  </si>
  <si>
    <t>Stage 3-127</t>
  </si>
  <si>
    <t>Stage 3-131</t>
  </si>
  <si>
    <t>Stage 3-135</t>
  </si>
  <si>
    <t>Stage 3-139</t>
  </si>
  <si>
    <t>Stage 3-143</t>
  </si>
  <si>
    <t>Stage 3-147</t>
  </si>
  <si>
    <t>Stage 3-151</t>
  </si>
  <si>
    <t>Stage 3-155</t>
  </si>
  <si>
    <t>Stage 3-159</t>
  </si>
  <si>
    <t>Stage 3-163</t>
  </si>
  <si>
    <t>Stage 3-167</t>
  </si>
  <si>
    <t>Stage 3-88</t>
  </si>
  <si>
    <t>Stage 3-92</t>
  </si>
  <si>
    <t>Stage 3-96</t>
  </si>
  <si>
    <t>Stage 3-100</t>
  </si>
  <si>
    <t>Stage 3-104</t>
  </si>
  <si>
    <t>Stage 3-108</t>
  </si>
  <si>
    <t>Stage 3-112</t>
  </si>
  <si>
    <t>Stage 3-116</t>
  </si>
  <si>
    <t>Stage 3-120</t>
  </si>
  <si>
    <t>Stage 3-124</t>
  </si>
  <si>
    <t>Stage 3-128</t>
  </si>
  <si>
    <t>Stage 3-132</t>
  </si>
  <si>
    <t>Stage 3-136</t>
  </si>
  <si>
    <t>Stage 3-140</t>
  </si>
  <si>
    <t>Stage 3-144</t>
  </si>
  <si>
    <t>Stage 3-148</t>
  </si>
  <si>
    <t>Stage 3-152</t>
  </si>
  <si>
    <t>Stage 3-156</t>
  </si>
  <si>
    <t>Stage 3-160</t>
  </si>
  <si>
    <t>Stage 3-164</t>
  </si>
  <si>
    <t>Stage 3-168</t>
  </si>
  <si>
    <t>Stage 4-1</t>
  </si>
  <si>
    <t>Stage 4-5</t>
  </si>
  <si>
    <t>Stage 4-9</t>
  </si>
  <si>
    <t>Stage 4-13</t>
  </si>
  <si>
    <t>Stage 4-17</t>
  </si>
  <si>
    <t>Stage 4-21</t>
  </si>
  <si>
    <t>Stage 4-25</t>
  </si>
  <si>
    <t>Stage 4-29</t>
  </si>
  <si>
    <t>Stage 4-33</t>
  </si>
  <si>
    <t>Stage 4-37</t>
  </si>
  <si>
    <t>Stage 4-41</t>
  </si>
  <si>
    <t>Stage 4-45</t>
  </si>
  <si>
    <t>Stage 4-49</t>
  </si>
  <si>
    <t>Stage 4-53</t>
  </si>
  <si>
    <t>Stage 4-57</t>
  </si>
  <si>
    <t>Stage 4-61</t>
  </si>
  <si>
    <t>Stage 4-65</t>
  </si>
  <si>
    <t>Stage 4-69</t>
  </si>
  <si>
    <t>Stage 4-73</t>
  </si>
  <si>
    <t>Stage 4-77</t>
  </si>
  <si>
    <t>Stage 4-81</t>
  </si>
  <si>
    <t>Stage 4-2</t>
  </si>
  <si>
    <t>Stage 4-6</t>
  </si>
  <si>
    <t>Stage 4-10</t>
  </si>
  <si>
    <t>Stage 4-14</t>
  </si>
  <si>
    <t>Stage 4-18</t>
  </si>
  <si>
    <t>Stage 4-22</t>
  </si>
  <si>
    <t>Stage 4-26</t>
  </si>
  <si>
    <t>Stage 4-30</t>
  </si>
  <si>
    <t>Stage 4-34</t>
  </si>
  <si>
    <t>Stage 4-38</t>
  </si>
  <si>
    <t>Stage 4-42</t>
  </si>
  <si>
    <t>Stage 4-46</t>
  </si>
  <si>
    <t>Stage 4-50</t>
  </si>
  <si>
    <t>Stage 4-54</t>
  </si>
  <si>
    <t>Stage 4-58</t>
  </si>
  <si>
    <t>Stage 4-62</t>
  </si>
  <si>
    <t>Stage 4-66</t>
  </si>
  <si>
    <t>Stage 4-70</t>
  </si>
  <si>
    <t>Stage 4-74</t>
  </si>
  <si>
    <t>Stage 4-78</t>
  </si>
  <si>
    <t>Stage 4-82</t>
  </si>
  <si>
    <t>Stage 4-3</t>
  </si>
  <si>
    <t>Stage 4-7</t>
  </si>
  <si>
    <t>Stage 4-11</t>
  </si>
  <si>
    <t>Stage 4-15</t>
  </si>
  <si>
    <t>Stage 4-19</t>
  </si>
  <si>
    <t>Stage 4-23</t>
  </si>
  <si>
    <t>Stage 4-27</t>
  </si>
  <si>
    <t>Stage 4-31</t>
  </si>
  <si>
    <t>Stage 4-35</t>
  </si>
  <si>
    <t>Stage 4-39</t>
  </si>
  <si>
    <t>Stage 4-43</t>
  </si>
  <si>
    <t>Stage 4-47</t>
  </si>
  <si>
    <t>Stage 4-51</t>
  </si>
  <si>
    <t>Stage 4-55</t>
  </si>
  <si>
    <t>Stage 4-59</t>
  </si>
  <si>
    <t>Stage 4-63</t>
  </si>
  <si>
    <t>Stage 4-67</t>
  </si>
  <si>
    <t>Stage 4-71</t>
  </si>
  <si>
    <t>Stage 4-75</t>
  </si>
  <si>
    <t>Stage 4-79</t>
  </si>
  <si>
    <t>Stage 4-83</t>
  </si>
  <si>
    <t>Stage 4-4</t>
  </si>
  <si>
    <t>Stage 4-8</t>
  </si>
  <si>
    <t>Stage 4-12</t>
  </si>
  <si>
    <t>Stage 4-16</t>
  </si>
  <si>
    <t>Stage 4-20</t>
  </si>
  <si>
    <t>Stage 4-24</t>
  </si>
  <si>
    <t>Stage 4-28</t>
  </si>
  <si>
    <t>Stage 4-32</t>
  </si>
  <si>
    <t>Stage 4-36</t>
  </si>
  <si>
    <t>Stage 4-40</t>
  </si>
  <si>
    <t>Stage 4-44</t>
  </si>
  <si>
    <t>Stage 4-48</t>
  </si>
  <si>
    <t>Stage 4-52</t>
  </si>
  <si>
    <t>Stage 4-56</t>
  </si>
  <si>
    <t>Stage 4-60</t>
  </si>
  <si>
    <t>Stage 4-64</t>
  </si>
  <si>
    <t>Stage 4-68</t>
  </si>
  <si>
    <t>Stage 4-72</t>
  </si>
  <si>
    <t>Stage 4-76</t>
  </si>
  <si>
    <t>Stage 4-80</t>
  </si>
  <si>
    <t>Stage 4-84</t>
  </si>
  <si>
    <t>d</t>
  </si>
  <si>
    <t>Vakken voor het rooster staan in het gedeelte rechts naast de zwarte balk (links (verborgen) is overzicht uit deeltijd)</t>
  </si>
  <si>
    <t>Sem</t>
  </si>
  <si>
    <t>Inhoud OUD</t>
  </si>
  <si>
    <t>Omschrijving</t>
  </si>
  <si>
    <t>NIEUWE INHOUD</t>
  </si>
  <si>
    <t xml:space="preserve">Schema </t>
  </si>
  <si>
    <t>Totaal plaatje ROOCS, visie missie</t>
  </si>
  <si>
    <t>?????</t>
  </si>
  <si>
    <t>Anamnese Medisch</t>
  </si>
  <si>
    <t>Klassieke anamnese, klachten</t>
  </si>
  <si>
    <t>anamnese algemeen + rode vlaggen</t>
  </si>
  <si>
    <t>Sneltest Extr. Sup.</t>
  </si>
  <si>
    <t>Sneltesten, musculair, arthrogeen, capsulair, ketens</t>
  </si>
  <si>
    <t>roocs deel 1</t>
  </si>
  <si>
    <t>Anamnese Tracti</t>
  </si>
  <si>
    <t>Gericht op de fysiologie c.q. fysiopathologie c.q. uitsluiting</t>
  </si>
  <si>
    <t>Anamnese tracti</t>
  </si>
  <si>
    <t xml:space="preserve">Sneltest Extr. Inf. </t>
  </si>
  <si>
    <t>roocs deel 2</t>
  </si>
  <si>
    <t>Inhibitie</t>
  </si>
  <si>
    <t>Parieto-viscero-craniaal, ketens</t>
  </si>
  <si>
    <t>Inhibitie 1</t>
  </si>
  <si>
    <t>neurologie</t>
  </si>
  <si>
    <t>Neurologische testen</t>
  </si>
  <si>
    <t>Sneltest Wk</t>
  </si>
  <si>
    <t>SI, Lwk, Twk, Cwk</t>
  </si>
  <si>
    <t>herhaling roocs +rode vlaggen</t>
  </si>
  <si>
    <t>Anamnese Osteo</t>
  </si>
  <si>
    <t>Typische osteopatische samenhang</t>
  </si>
  <si>
    <t>Anamnese osteo</t>
  </si>
  <si>
    <t>herhaling roocs + accent WK/bekken</t>
  </si>
  <si>
    <t>Sneltest Abdomen</t>
  </si>
  <si>
    <t>Organen</t>
  </si>
  <si>
    <t>herhaling roocs + accent Abdomen</t>
  </si>
  <si>
    <t>Inhibitie Abdomen</t>
  </si>
  <si>
    <t>Invloed Organen op Extr, Wk en Cranium</t>
  </si>
  <si>
    <t>Inhibitie abdomen</t>
  </si>
  <si>
    <t>Anamnese geschiedenis</t>
  </si>
  <si>
    <t>Gericht op operatie, patroon, uitsluiting</t>
  </si>
  <si>
    <t>Sneltest Thorax</t>
  </si>
  <si>
    <t>Costae, Pleurae, Mediastinum, ATS</t>
  </si>
  <si>
    <t>herhaling roocs + accent thorax + cranium</t>
  </si>
  <si>
    <t>Voorbereid Co-Ther</t>
  </si>
  <si>
    <t>Patiënt oefenen</t>
  </si>
  <si>
    <t>Voorbereiding Co- therapie</t>
  </si>
  <si>
    <t>Onderzoek en behandelen 1</t>
  </si>
  <si>
    <t>Onderzoek en behandelen 2</t>
  </si>
  <si>
    <t>Onderzoek en behandelen 3</t>
  </si>
  <si>
    <t>Onderzoek en behandelen 4</t>
  </si>
  <si>
    <t>Onderzoek en behandelen 5</t>
  </si>
  <si>
    <t>Onderzoek en behandelen 6</t>
  </si>
  <si>
    <t>Onderzoek en behandelen 7</t>
  </si>
  <si>
    <t>Onderzoek en behandelen 8</t>
  </si>
  <si>
    <t>Onderzoek en behandelen 9</t>
  </si>
  <si>
    <t>Onderzoek en behandelen 10</t>
  </si>
  <si>
    <t>Onderzoek en behandelen 11</t>
  </si>
  <si>
    <t>Onderzoek en behandelen 12</t>
  </si>
  <si>
    <t>Onderzoek en behandelen 13</t>
  </si>
  <si>
    <t>Onderzoek en behandelen 14</t>
  </si>
  <si>
    <t>Onderzoek en behandelen 15</t>
  </si>
  <si>
    <t>Onderzoek en behandelen 16</t>
  </si>
  <si>
    <t>Onderzoek en behandelen 17</t>
  </si>
  <si>
    <t>Onderzoek en behandelen 18</t>
  </si>
  <si>
    <t>O &amp; B 3
Anamnese</t>
  </si>
  <si>
    <t>O &amp; B 4
ROOCS-1</t>
  </si>
  <si>
    <t>O &amp; B 1
Visie, missie</t>
  </si>
  <si>
    <t>O &amp; B 1
ROOCS, inl.</t>
  </si>
  <si>
    <t>O &amp; B 5
Anam tracti</t>
  </si>
  <si>
    <t>O &amp; B 6
ROOCS-2</t>
  </si>
  <si>
    <t>O &amp; B 8
Neuro-test</t>
  </si>
  <si>
    <t>O &amp; B 9
Red Flags</t>
  </si>
  <si>
    <t>O &amp; B 10
Anam Osteo</t>
  </si>
  <si>
    <t>O &amp; B 11
HH ROOCS WB</t>
  </si>
  <si>
    <t>O &amp; B 7
Inhibitie-1</t>
  </si>
  <si>
    <t>O &amp; B 12
Inhibitie-2</t>
  </si>
  <si>
    <t>O &amp; B 13
HH ROOCS Abd</t>
  </si>
  <si>
    <t>O &amp; B 14
Inhib Abd</t>
  </si>
  <si>
    <t>O &amp; B 15
Anam Gesch</t>
  </si>
  <si>
    <t>O &amp; B 16
HH ROOCS Cra</t>
  </si>
  <si>
    <t>O &amp; B 17
Kliniek-1</t>
  </si>
  <si>
    <t>O &amp; B 18
Kliniek-2</t>
  </si>
  <si>
    <t>Het osseuse aspekt van het Os coxae, Ilium, Ischium, Pubis</t>
  </si>
  <si>
    <t>Het articulaire en ligamentaire aspekt van het Os coxae</t>
  </si>
  <si>
    <t>Het Os sacrum en Os coccygis, het osseuse aspect</t>
  </si>
  <si>
    <t>Articulatio sacroiliacalis, Articulatio sacrovertebralis, Articulatio sacrococcygeum</t>
  </si>
  <si>
    <t>Vertebra lumbalis, ligamentaire en musculaire inserties</t>
  </si>
  <si>
    <t>Vertebra thoracalis, ligamentair, musculair, neurovasculair</t>
  </si>
  <si>
    <t>Atlas, Axis, C2-C7, ligamentair, fasciaaal, musculair, vasculair, neurogeen</t>
  </si>
  <si>
    <t>Wat is bewegen? Onderscheidt sacro-iliacaal - ilio-sacraal, anatosmische, fysiologisch grens</t>
  </si>
  <si>
    <t>Palpatie referentiepunten</t>
  </si>
  <si>
    <t xml:space="preserve">Onderzoek in stand, observatie, squat, FTS, FTZ, etc. </t>
  </si>
  <si>
    <t>De myologie rond het heupgewricht legt een eerste verband met de omgevende regios. Het belang van de heup en femur volgens Dr. Still. De bloedvoorziening. De innervatie.</t>
  </si>
  <si>
    <t>Palpatoire anatomie van de heupregio. Via de referentiepunten en -lijnen van het bekken leert de student  op  een praktische manier zijn weg te vinden bij het contacteren van zijn patiënt.</t>
  </si>
  <si>
    <t>theoretische basis spieronderzoek</t>
  </si>
  <si>
    <t>hypertonie, hypotonie, omtrek, palpatie, meting, kracht</t>
  </si>
  <si>
    <t>Het begrip calviaria, basis cranium, fossa anterior, media, posterior</t>
  </si>
  <si>
    <t>Weke delen, anatomie calvaria</t>
  </si>
  <si>
    <t xml:space="preserve">De student heeft kennis over en inzicht in de filosofie van de osteopathie, de osteopathische behandeling, de begrippen van het viscerale bereik en de opbouw van het onderwijs in de osteopathie in het viscerale bereik. </t>
  </si>
  <si>
    <t xml:space="preserve">Tevens heeft de student de verkennende praktijk in palpatie, auscultatie en percussie geoefend. </t>
  </si>
  <si>
    <t>De student heeft kennis over en inzicht in de filosofie van de osteopathie in het viscerale bereik. Tevens heeft de student kennis over de indeling van het abdomen, de tractus gastro intestinalis, en de inspectie.</t>
  </si>
  <si>
    <t>De begrippen mobiliteit, motiliteit en motriciteit weergeven en omschrijven</t>
  </si>
  <si>
    <t>De student heeft kennis over en inzicht in de anatomie, beknopte fysiologie en pathologie, osteopathisch dysfunctiemechanisme, diagnostiek en therapie van de maag.</t>
  </si>
  <si>
    <t>Protiden: aminozuren, peptiden, polypeptiden en proteïnen en</t>
  </si>
  <si>
    <t>de functies van de koolhydraten in het lichaam omschrijven. de structuur en de fysicochemische eigenschappen van de gluciden weergeven voor de :</t>
  </si>
  <si>
    <t>De student heeft kennis over in inzicht in de situering van de thorax, de anatomie, de biomechanica, het osteopathisch disfunctiemechanisme, de diagnostiek en behandeling van de ribben voor wat betreft de pomp- en hengselbeweging.</t>
  </si>
  <si>
    <t>Voor alle ribben de verschillende ribdisfuncties te benoemen en te herkennen naar positie; mobiliteit; sensibiliteit en voorkomen.</t>
  </si>
  <si>
    <t>De student heeft kennis over en inzicht in de onwikkeling van de romp en de extremiteiten.</t>
  </si>
  <si>
    <t>De student heeft kennis over en inzicht in de ontwikkeling van de lichaamsholten.</t>
  </si>
  <si>
    <t>De student heeft kennis en inzicht in de pathologie van de slokdarm en de maag. aandoeningen van het gebit: caries; parodontitis; aandoeningen van het mondslijmvlies: stomatitis t.g.v. candida albicans en herpes sim¬plex; aphten; rhagaden; tumoren van de mondholte; aandoeningen van de speekselklieren: parotitis; foetor ex ore;</t>
  </si>
  <si>
    <t xml:space="preserve">aandoeningen van de slokdarm: motiliteitsstoornissen van de slokdarm: achalasie; slokdarmspasmen: in het bovenste deel met dysfagie; in het onderste deel; hernia hiatus oesophagei;oesophagitis(door te veel alcohol;drinken van etsende   vloeistoffen;schimmelinfectie;reflux); slokdarmcarcinoom; </t>
  </si>
  <si>
    <t>De student heeft kennis en inzicht in de pathologie van de dunne darm.</t>
  </si>
  <si>
    <t>De student heeft kennis en inzicht in de pathologie van de dikke darm.</t>
  </si>
  <si>
    <t>PIJN: Pijn in het hoofdgebied, Pijn in het bewegingsapparaat (extremiteiten en wervelkolom); Gewrichtspijn en -zwellingen; Pijn in de thorax;Pijn in de buik</t>
  </si>
  <si>
    <t>ALGEMEEN: Koorts, Bewustzijnsstoringen, Aandoeningen met e, n aanvalskarakter, Duizeligheid, Spierzwakte en verlammingen, Heesheid, Dyspnoe, Cyanose, Oedeem, Hartritmestoornissen, Hypertensie, Hypotensie, Arteriële en veneuze doorbloedingsstoornissen, Slikstoornissen en hik, Braken, Magerzucht en gewichtsverlies, Obstipatie
Bloed bij de faeces, Icterus, Ascitis</t>
  </si>
  <si>
    <t>NEURO: Aandoeningen van de cognitieve functie, hoofdpijn en aangezichtspijn, evenwichtsstoornissen, visusstoornissen, motorische stoornissen, somatische gevoelsstoornissen, extrapyramidale aandoeningen, aanvallen, CVA</t>
  </si>
  <si>
    <t>Kennis begrijpen en toepassen in patiënten casus</t>
  </si>
  <si>
    <t>Integratie kennis en complex oordelen met de voorhanden zijnde informatie uit de casus</t>
  </si>
  <si>
    <t xml:space="preserve">Communicatie en bevindingen rationeel onderbouwen naar de docent en klasgenoten. </t>
  </si>
  <si>
    <t xml:space="preserve">Leermogelijkheden voor continuïteit als zelfstudie, kunnen herkennen en toepassen in onbekende situaties. </t>
  </si>
  <si>
    <t>Algemeen: ontstaan geneesmiddelen, toedieningsvormen, farmacokinetiek, dosering, farmacodynamica, schadelijkheden, wettelijke regelingen</t>
  </si>
  <si>
    <t>TGI: De student kan de meest belangrijke geneesmiddelen benoemen en beschrijvendie worden gebruikt bij maag-darmaandoeningen zoals: zuurbranden; maagpijn ten gevolge van maag- en duodenumzweren; diarree; obstipatie; ontstekingen van de dikke darm; aambeien; darmkrampen.</t>
  </si>
  <si>
    <t>Cardio: De student kan uitleg geven over: geneesmiddelen bij angina pectoris: nitraten: het werkingsmechanisme van beta-blokkers; calciumantagonisten: decompensatio cordis: geneesmiddelen met anti-arrhytmica werking: beïnvloeding van de onregelmatige hartslag; bloeddrukverlagende middelen(antihypertensiva): behandeling van hypertensie; bloedstolling, atherosclerose en andere doorbloedingsstoornissen: anaemie.</t>
  </si>
  <si>
    <t>Respir: Voordelen en hun grote nadeel: de kans op resistentievor¬ming; strikt antibioticabeleid; verkoudheid is en wat er niet zinvol is bij de behandeling ervan; de belangrijkste factoren die de ademhaling reguleren beschrijven, zoals het ademhalingscentrum en de diameter van de bronchiën; uitleg geven omtrent de (on)mogelijkheid deze factoren te beïnvloeden en, indien mogelijk, met welke groepen medicijnen.</t>
  </si>
  <si>
    <t>Diabetes: uitleg geven over het glucose-regelsysteem; de taak van insuline en orale anti-dia¬betica beschrijven; de voor- en nadelen van de ver¬schillende insulines uitleg¬gen; de verschillende typen diabetes beschrijven met hun ver¬schil in behandeling: de orale antidiabetica.</t>
  </si>
  <si>
    <t>Diuretica: De student kan uitleg geven omtrent diuretica wat betreft: indeling naar plaats en werking; indeling naar sterkte werking; indeling naar directe/indirecte werking; werkingsmechanisme; bijwerkingen.</t>
  </si>
  <si>
    <t>Analgetica: het ontstaan van pijn beschrijven en de globale behandeling ervan; Onderscheid maken tussen de werkingsmechanismen van ver¬schillende analgetica; Uitleg geven omtrent de voornaamste bijwerkingen van de perifeer en centraal werkende analgetica; Uitleg geven omtrent: medicamenteuze pijnbestrijding bij de kankerpatient;  medicamenteuze pijnbestrijding bij de rheumapatient; Enige uitleg geven omtrent andere geneesmiddelen voor analgesie.</t>
  </si>
  <si>
    <t>Uro-Gen: Uitleg geven omtrent de werking van neurotransmitters en geneesmiddelen in het zenuwstelsel; de gemaakte onderverdeling beschrijven Uitleg geven omtrent het gebruik van antagonisten en agonisten in het zenuwstelsel m.n. bij problematiek van blaas en urinewegen; de rol van middelen als Voltaren bij kolieken van de urinewegen beschrijven. Uitleg geven omtrent de hormonen die vrijkomen uit het hypothalamus-hypofyse-orgaan en de toepassing van genees¬middelen wanneer er in dit systeem tekortkomingen optreden; de vele indicatiemogelijkheden van corticosteroiden benoe¬men, maar weet ook waartoe ze gevaar¬lijk kunnen zijn; de diverse mogelijkheden beschrijven voor gebruik van ge-slachtshormonen</t>
  </si>
  <si>
    <t>Nucleine-zuren en nucleotiden, amninozuren</t>
  </si>
  <si>
    <t>Hart, Nier, Bot, Spier</t>
  </si>
  <si>
    <t>Gastro-intestinaal, malioginioeti, ontstekingen</t>
  </si>
  <si>
    <t>Diabetes diagnostiek, zout-zuur-base huishouding, zuurstof</t>
  </si>
  <si>
    <t>Hormonen, hematologie, hart, nier</t>
  </si>
  <si>
    <t>immuniteit algemeen, aangeboren cq verworven, immunopathologie algemeen, allergie, immunologische aandoeningen, immunologische therapieën, immunologische testen</t>
  </si>
  <si>
    <t>aangeven wat in het algemeen wordt verstaan onder het be­grip immuniteit; aangeven wat wordt verstaan onder aangeboren en verworven afweer resp. immuniteit; welke vormen van immunopathologie men in grote lijnen kan onderscheiden; aangeven welke processen in grote lijnen ten grondslag liggen aan de allergie;</t>
  </si>
  <si>
    <t>aangeven wat het belang is van kennis van de immunologie bij en welke immunologische processen ten grondslag lig­gen aan de volgende aandoeningen en processen: *transplantatie; *reumatische aandoeningen: *enkele orgaangebonden aandoeningen; *enkele algemene overgevoeligheden; *kwaadaardigheden; *immunodeficientie en infecties.</t>
  </si>
  <si>
    <t>therapieën aangeven die kunnen worden toegepast bij immuno­logische aandoeningen; testen  aangeven die kunnen worden toegepast om immunologi­sche processen vast te stellen.</t>
  </si>
  <si>
    <t>Indeling van de hersenzenuwen, Embryologische ontwikkeling, Motorische en sensorische banen, Relatie met de schedelbotten, Relatie met het membraneuze systeem, Vegetatieve functie van de hersenzenuwen</t>
  </si>
  <si>
    <t>Parietal</t>
  </si>
  <si>
    <t>ILIUM 
ANATOMIE</t>
  </si>
  <si>
    <t>SACRUM 
ANATOMIE 1</t>
  </si>
  <si>
    <t>LWK
ANATOMIE</t>
  </si>
  <si>
    <t>HEUP
ANATOMIE</t>
  </si>
  <si>
    <t>KNIE 
ANATOMIE</t>
  </si>
  <si>
    <t>SACRUM
ANATOMIE 2</t>
  </si>
  <si>
    <t>ILIUM 
PALPATIE 1</t>
  </si>
  <si>
    <t>SACRUM 
PALPATIE 1</t>
  </si>
  <si>
    <t>PUB/COC
DFM /  TEST</t>
  </si>
  <si>
    <t>LWK 
PALPATIE 1</t>
  </si>
  <si>
    <t>HEUP
PALPATIE</t>
  </si>
  <si>
    <t>KNIE 
PALPATIE</t>
  </si>
  <si>
    <t>ILIUM 
PALPATIE 2</t>
  </si>
  <si>
    <t>LWK 
PALPATIE 2</t>
  </si>
  <si>
    <t xml:space="preserve">SACRUM 
DFM </t>
  </si>
  <si>
    <t>LWK 
DFM</t>
  </si>
  <si>
    <t>ILIUM 
TEST 1</t>
  </si>
  <si>
    <t>SACRUM
TEST 1</t>
  </si>
  <si>
    <t>PUB/COC
NORM</t>
  </si>
  <si>
    <t>LWK 
TEST 1</t>
  </si>
  <si>
    <t>HEUP
TEST 1</t>
  </si>
  <si>
    <t>KNIE 
TEST 1</t>
  </si>
  <si>
    <t>ILIUM 
TEST 2</t>
  </si>
  <si>
    <t>SACRUM            TEST 2</t>
  </si>
  <si>
    <t>LWK
TEST 2</t>
  </si>
  <si>
    <t>HEUP
DFM</t>
  </si>
  <si>
    <t>KNIE 
DFM</t>
  </si>
  <si>
    <t>ILIUM
NORM 1</t>
  </si>
  <si>
    <t>SACRUM
NORM 1</t>
  </si>
  <si>
    <t>LOGAN 1</t>
  </si>
  <si>
    <t>LWK 
NORM 1</t>
  </si>
  <si>
    <t>HEUP
NORM 1</t>
  </si>
  <si>
    <t>KNIE 
NORM 1</t>
  </si>
  <si>
    <t>ILIUM 
NORM 2</t>
  </si>
  <si>
    <t>SACRUM 
NORM 2</t>
  </si>
  <si>
    <t>LOGAN 2</t>
  </si>
  <si>
    <t>LWK
NORM 2</t>
  </si>
  <si>
    <t>HEUP 
NORM 2</t>
  </si>
  <si>
    <t>KNIE
NORM 2</t>
  </si>
  <si>
    <t>ILIUM
NORM 3</t>
  </si>
  <si>
    <t>SACRUM 
NORM 3</t>
  </si>
  <si>
    <t>LWK 
NORM 3</t>
  </si>
  <si>
    <t>KNIE
NORM 3</t>
  </si>
  <si>
    <t>ILIUM
NORM 4</t>
  </si>
  <si>
    <t>SACRUM
NORM SAC/ILI</t>
  </si>
  <si>
    <t>LWK
MET 1</t>
  </si>
  <si>
    <t>LWK
MET 2</t>
  </si>
  <si>
    <t>TWK
ANATOMIE</t>
  </si>
  <si>
    <t>CWK 
ANATOMIE</t>
  </si>
  <si>
    <t>VOET 
ANATOMIE</t>
  </si>
  <si>
    <t>SCHOUDER 
ANATOMIE</t>
  </si>
  <si>
    <t>ELLB/HAND
ANATOMIE</t>
  </si>
  <si>
    <t>HH Ilium/Sacrum</t>
  </si>
  <si>
    <t>TWK 
PALPATIE</t>
  </si>
  <si>
    <t>CWK 
PALPATIE</t>
  </si>
  <si>
    <t>VOET 
PALPATIE 1</t>
  </si>
  <si>
    <t>SCHOUDER 
PALPATIE</t>
  </si>
  <si>
    <t>ELLB/HAND 
PALPATIE</t>
  </si>
  <si>
    <t xml:space="preserve">TWK
DFM </t>
  </si>
  <si>
    <t xml:space="preserve">CWK 
DFM </t>
  </si>
  <si>
    <t>VOET
PALPATIE 2</t>
  </si>
  <si>
    <t>SCHOUDER 
TEST 1</t>
  </si>
  <si>
    <t>TWK 
TEST</t>
  </si>
  <si>
    <t>CWK 
TEST</t>
  </si>
  <si>
    <t>VOET 
DFM</t>
  </si>
  <si>
    <t>SCHOUDER 
DFM</t>
  </si>
  <si>
    <t>ELLB/HAND
DFM</t>
  </si>
  <si>
    <t>TWK 
NORM 1</t>
  </si>
  <si>
    <t>CWK 
NORM 1</t>
  </si>
  <si>
    <t>VOET 
TEST 1</t>
  </si>
  <si>
    <t>SCHOUDER 
TEST 2</t>
  </si>
  <si>
    <t>ELLB/HAND 
TEST</t>
  </si>
  <si>
    <t>TWK 
NORM 2</t>
  </si>
  <si>
    <t>CWK 
NORM 2</t>
  </si>
  <si>
    <t>VOET 
TEST 2</t>
  </si>
  <si>
    <t>SCHOUDER
NORM 1</t>
  </si>
  <si>
    <t>ELLB/HAND 
NORM 1</t>
  </si>
  <si>
    <t>TWK
NORM 3</t>
  </si>
  <si>
    <t>CWK 
TEST OAA</t>
  </si>
  <si>
    <t>VOET
NORM 1</t>
  </si>
  <si>
    <t>SCHOUDER 
NORM 2</t>
  </si>
  <si>
    <t>ELLB/HAND 
NORM 2</t>
  </si>
  <si>
    <t>CWK
NORM OAA 1</t>
  </si>
  <si>
    <t>VOET 
NORM 2</t>
  </si>
  <si>
    <t>CWK 
NORM OAA 2</t>
  </si>
  <si>
    <t>VOET
TEST 3</t>
  </si>
  <si>
    <t>CWK
MET 1</t>
  </si>
  <si>
    <t>VOET
NORM 4</t>
  </si>
  <si>
    <t>CWK
MET 2</t>
  </si>
  <si>
    <t>VOET 
NORM 5</t>
  </si>
  <si>
    <t>VOET 
NORM 6</t>
  </si>
  <si>
    <t>TWK
MET 1</t>
  </si>
  <si>
    <t>EXAMEN BEK/WK</t>
  </si>
  <si>
    <t>EXAMEN EXTR</t>
  </si>
  <si>
    <t>TWK
MET 2</t>
  </si>
  <si>
    <t>HH BEK / WK</t>
  </si>
  <si>
    <t>VOLTIJD</t>
  </si>
  <si>
    <t>DEELTIJD</t>
  </si>
  <si>
    <t>BLOKKEN</t>
  </si>
  <si>
    <t>CRAN 1
PALPATIE</t>
  </si>
  <si>
    <t>EXOCRANIUM
 ANATOMIE</t>
  </si>
  <si>
    <t>CRAN 3
PALPATIE</t>
  </si>
  <si>
    <t>CRAN 9 
PALPATIE</t>
  </si>
  <si>
    <t>CRAN 15
SSB PRAK</t>
  </si>
  <si>
    <t>CRAN 2
PALPATIE</t>
  </si>
  <si>
    <t>ENDOCRANIUM
ANATOMIE</t>
  </si>
  <si>
    <t>CRAN 4
PALPATIE</t>
  </si>
  <si>
    <t>CRAN 10
HIS</t>
  </si>
  <si>
    <t>CRAN 5
PALPATIE</t>
  </si>
  <si>
    <t>CRAN 11
PRM THEORIE</t>
  </si>
  <si>
    <t>CRAN 6
EMBRYOLOGIE</t>
  </si>
  <si>
    <t>CRAN 12
PRAK IMPULS</t>
  </si>
  <si>
    <t>CRAN 7
PALPATIE</t>
  </si>
  <si>
    <t>CRAN 13
SSB THEORIE</t>
  </si>
  <si>
    <t>CRAN 8
PALPATIE</t>
  </si>
  <si>
    <t>CRAN 14
SSB TEST</t>
  </si>
  <si>
    <t>CRAN 22
HH FLUKT</t>
  </si>
  <si>
    <t>CR. OCCIPUT
 ANATOMIE</t>
  </si>
  <si>
    <t>CR AN 17
FLUCT THEO</t>
  </si>
  <si>
    <t>CRAN 23
RTM THEO</t>
  </si>
  <si>
    <t>CR AN 18
FLUCT PRAK 1</t>
  </si>
  <si>
    <t>CRAN 24
RTM PRAK 1</t>
  </si>
  <si>
    <t>CRAN 29
OCCI  PRAK 1</t>
  </si>
  <si>
    <t>CR AN 19
FLUCT PRAK 2</t>
  </si>
  <si>
    <t>CRAN 25
RTM PRAK 2</t>
  </si>
  <si>
    <t>CRAN 30
OCCI  PRAK 2</t>
  </si>
  <si>
    <t>CR AN 20
FLUCT PRAK 3</t>
  </si>
  <si>
    <t>CRAN 26
RTM PRAK 3</t>
  </si>
  <si>
    <t>CRAN 31
OCCI  PRAK 3</t>
  </si>
  <si>
    <t>CR AN 21
FLUCT V-SPR</t>
  </si>
  <si>
    <t>CRAN 27
RTM EXTRN CR</t>
  </si>
  <si>
    <t>CR.SPHENOID 
ANATOMIE</t>
  </si>
  <si>
    <t>CR. TEMPORALE
ANATOMIE</t>
  </si>
  <si>
    <t>EXAMEN
CRANIUM</t>
  </si>
  <si>
    <t>CR. SPHENOID
 PRAKTIJK 1</t>
  </si>
  <si>
    <t>CR. VOMER
PRAKTIJK</t>
  </si>
  <si>
    <t>CR. TEMPOR
PRAKTIJK 1</t>
  </si>
  <si>
    <t>CR. SPHENOID
 PRAKTIJK 2</t>
  </si>
  <si>
    <t>CR. SPHENOID
PRAKTIJK 3</t>
  </si>
  <si>
    <t>CR. TEMPORALE
 PRAKTIJK 2</t>
  </si>
  <si>
    <t>CR. NAS/LACRIM
THEORIE</t>
  </si>
  <si>
    <t>CRAN
INTEGRATIE</t>
  </si>
  <si>
    <t>CR. TEMPORALE 
PRAKTIJK 3</t>
  </si>
  <si>
    <t>CR. ETHMOID
PRAKTIJK 1</t>
  </si>
  <si>
    <t>CR. PARIETALE
THEORIE</t>
  </si>
  <si>
    <t>CR. NAS/LACRIM 
PRAKTIJK</t>
  </si>
  <si>
    <t>CR. HERHALING
ANATOMIE</t>
  </si>
  <si>
    <t>CR. ETHMOID
PRAKTIJK 2</t>
  </si>
  <si>
    <t>CR. FRONTALE
PRAKTIJK 1</t>
  </si>
  <si>
    <t>CR. PARIETALE
PRAKTIJK 1</t>
  </si>
  <si>
    <t>CR. MAXILLA
PRAKTIJK 1</t>
  </si>
  <si>
    <t>CR. FRONTALE
PRAKTIJK 2</t>
  </si>
  <si>
    <t>CR. PARIETALE
PRAKTIJK 2</t>
  </si>
  <si>
    <t>CR. MAXILLA
PRAKTIJK 2</t>
  </si>
  <si>
    <t>CR. ZYGOMA
THEORIE</t>
  </si>
  <si>
    <t>CR. MANDIBULA
THEORIE</t>
  </si>
  <si>
    <t>CR. ZYGOMA
 PRAKTIJK 1</t>
  </si>
  <si>
    <t>CR. PALATINUM
THEORIE</t>
  </si>
  <si>
    <t>CR. MANDIBULA
PRAKTIJK 1</t>
  </si>
  <si>
    <t>CR. ZYGOMA
 PRAKTIJK 2</t>
  </si>
  <si>
    <t>CR.PALATINUM
PRAKTIJK 1</t>
  </si>
  <si>
    <t>CR. MANDIBULA
PRAKTIJK 2</t>
  </si>
  <si>
    <t xml:space="preserve">Abdomen </t>
  </si>
  <si>
    <t>ABD    INLEIDING</t>
  </si>
  <si>
    <t>ABD CONCEPT 1
 TENSIE / PERC</t>
  </si>
  <si>
    <t>ABD    OVERZ TESTS</t>
  </si>
  <si>
    <t>ABD CONCEPT 
 THEORIE 1</t>
  </si>
  <si>
    <t>ABD    ORIS/OES
THEORIE</t>
  </si>
  <si>
    <t>ABD GASTER 
ANATOMIE</t>
  </si>
  <si>
    <t>ABD DUODENUM 
THEORIE 1</t>
  </si>
  <si>
    <t>ABD   INTESTINUM
 ANATMIE</t>
  </si>
  <si>
    <t>ABD     COLON 
 ANATOMIE</t>
  </si>
  <si>
    <t>ABD      CONCEPT 
THEORIE 2</t>
  </si>
  <si>
    <t>ABD   GASTER 
TEST 1</t>
  </si>
  <si>
    <t>ABD DUODENUM 
 TEST 1</t>
  </si>
  <si>
    <t>ABD    INTESTINUM 
TEST 1</t>
  </si>
  <si>
    <t>ABD    COLON 
 TEST 1</t>
  </si>
  <si>
    <t>ABD      CONCEPT 
TEST 1</t>
  </si>
  <si>
    <t>ABD    GASTER  
TEST 2</t>
  </si>
  <si>
    <t>ABD DUODENUM 
DFM</t>
  </si>
  <si>
    <t>ABD    INTESTINUM 
TEST 2</t>
  </si>
  <si>
    <t>ABD    COLON 
TEST 2</t>
  </si>
  <si>
    <t>ABD DUODENUM 
NORM 1</t>
  </si>
  <si>
    <t>ABD   INTESTINUM 
DFM</t>
  </si>
  <si>
    <t>ABD    COLON 
ANATOMIE 2</t>
  </si>
  <si>
    <t>ABD    GASTER  DFM</t>
  </si>
  <si>
    <t>ABD   INTESTINUM 
TEST 3</t>
  </si>
  <si>
    <t>ABD    COLON 
DFM</t>
  </si>
  <si>
    <t>ABD      CONCEPT 
DFM</t>
  </si>
  <si>
    <t>ABD   GASTER    PRAK 1</t>
  </si>
  <si>
    <t>ABD   INTESTINUM 
NORM 1</t>
  </si>
  <si>
    <t>ABD    COLON 
NORM 1</t>
  </si>
  <si>
    <t>ABD      CONCEPT 
PRAK 1</t>
  </si>
  <si>
    <t>ABD   GASTER    PRAK 2</t>
  </si>
  <si>
    <t>ABD   INTESTINUM 
NORM 2</t>
  </si>
  <si>
    <t>ABD    COLON 
NORM 2</t>
  </si>
  <si>
    <t>ABD     COLON 
NORM 3</t>
  </si>
  <si>
    <t>ABD    HEPAR 
ANATOMIE</t>
  </si>
  <si>
    <t>ABD   REN 
ANATOMIE</t>
  </si>
  <si>
    <t>ABD      VESC/RECT 
ANATOMIE</t>
  </si>
  <si>
    <t>ABD      LIEN 
ANATOMIE</t>
  </si>
  <si>
    <t>ABD    HEPAR 
TEST 1</t>
  </si>
  <si>
    <t>ABD   REN 
TEST 1</t>
  </si>
  <si>
    <t>ABD      VESC/RECT 
TEST 1</t>
  </si>
  <si>
    <t>ABD      LIEN 
TEST 1</t>
  </si>
  <si>
    <t>ABD    HEPAR 
TEST 2</t>
  </si>
  <si>
    <t>ABD   REN 
TEST 2</t>
  </si>
  <si>
    <t>ABD      VESC/RECT 3
DFM</t>
  </si>
  <si>
    <t>ABD      LIEN 
NORM 1</t>
  </si>
  <si>
    <t>ABD    HEPAR 
DFM</t>
  </si>
  <si>
    <t>ABD      VESC/RECT 
NORM 1</t>
  </si>
  <si>
    <t>ABD      LIEN 
NORM 2</t>
  </si>
  <si>
    <t>ABD    HEPAR 
NORM 1</t>
  </si>
  <si>
    <t>ABD   REN 
DFM</t>
  </si>
  <si>
    <t>ABD      VESC/RECT 
NORM 2</t>
  </si>
  <si>
    <t>ABD    HEPAR 
NORM 2</t>
  </si>
  <si>
    <t>ABD   REN 
NORM 1</t>
  </si>
  <si>
    <t>ABD    HEPAR 
NORM 3</t>
  </si>
  <si>
    <t>ABD   REN 
NORM 2</t>
  </si>
  <si>
    <t>ABD    HEPAR 
TEST 3</t>
  </si>
  <si>
    <t>ABD    PANCREAS  
ANATOMIE</t>
  </si>
  <si>
    <t>ABD  UROGEN VROUW 1
ANATOMIE</t>
  </si>
  <si>
    <t>ABD  UROGEN   MAN 1
ANATOMIE</t>
  </si>
  <si>
    <t xml:space="preserve">ABD    INHIBITIE  TEST
</t>
  </si>
  <si>
    <t>ABD    CARDIA  
ANATOMIE</t>
  </si>
  <si>
    <t>ABD    PANCREAS  2
TEST 1</t>
  </si>
  <si>
    <t>ABD  UROGEN VROUW 2
 anatomie</t>
  </si>
  <si>
    <t>ABD  UROGEN    MAN 2
 ANA 2</t>
  </si>
  <si>
    <t xml:space="preserve">ABD    PANCREAS  
DFM </t>
  </si>
  <si>
    <t>ABD  UROGEN VROUW 3
 TEST 1</t>
  </si>
  <si>
    <t>ABD    PANCREAS  4
NORM 1</t>
  </si>
  <si>
    <t>ABD  UROGEN VROUW 4
 NORM 1</t>
  </si>
  <si>
    <t>ABD  UROGEN VROUW 5
 NORM 2</t>
  </si>
  <si>
    <t>TPR 1</t>
  </si>
  <si>
    <t>TPR 6</t>
  </si>
  <si>
    <t>TPR 11</t>
  </si>
  <si>
    <t>TPR 17</t>
  </si>
  <si>
    <t>TPR 27</t>
  </si>
  <si>
    <t>TPR 2</t>
  </si>
  <si>
    <t>TPR 12</t>
  </si>
  <si>
    <t>TPR 18</t>
  </si>
  <si>
    <t>TPR 28</t>
  </si>
  <si>
    <t>TPR 3</t>
  </si>
  <si>
    <t>TPR  8</t>
  </si>
  <si>
    <t>TPR  19</t>
  </si>
  <si>
    <t>TPR 29</t>
  </si>
  <si>
    <t>TPR 4</t>
  </si>
  <si>
    <t>TPR 9</t>
  </si>
  <si>
    <t>TPR 14</t>
  </si>
  <si>
    <t>TPR 20</t>
  </si>
  <si>
    <t>TPR 30</t>
  </si>
  <si>
    <t>TPR 5</t>
  </si>
  <si>
    <t>TPR 10</t>
  </si>
  <si>
    <t>TPR 15</t>
  </si>
  <si>
    <t>TPR 21</t>
  </si>
  <si>
    <t>TPR 31</t>
  </si>
  <si>
    <t>TPR 16</t>
  </si>
  <si>
    <t>TPR 22</t>
  </si>
  <si>
    <t>TPR 32</t>
  </si>
  <si>
    <t>TPR  23</t>
  </si>
  <si>
    <t>TPR 33</t>
  </si>
  <si>
    <t>TPR 24</t>
  </si>
  <si>
    <t>TPR 34</t>
  </si>
  <si>
    <t>TPR 25</t>
  </si>
  <si>
    <t>TPR 35</t>
  </si>
  <si>
    <t>TPR 26</t>
  </si>
  <si>
    <t>TPR 7</t>
  </si>
  <si>
    <t>TPR 13</t>
  </si>
  <si>
    <t>PsYchologie / TPR</t>
  </si>
  <si>
    <t>SUTHERLAND
THEORIE</t>
  </si>
  <si>
    <t>SUTHERLAND
PRAK: BEKKEN</t>
  </si>
  <si>
    <t>SUTHERLAND
PRAK: HH 1</t>
  </si>
  <si>
    <t>SUTHERLAND
PRAK: HH 2</t>
  </si>
  <si>
    <t>SUTHERLAND
PRAK: OE1</t>
  </si>
  <si>
    <t>SUTHERLAND
PRAK: OE2</t>
  </si>
  <si>
    <t>SUTHERLAND
PRAK: OE 3</t>
  </si>
  <si>
    <t>SUTHERLAND
PRAK: BE 1</t>
  </si>
  <si>
    <t>SUTHERLAND
PRAK: HH 3</t>
  </si>
  <si>
    <t>PALPATIE 1</t>
  </si>
  <si>
    <t>PALPATIE 2</t>
  </si>
  <si>
    <t>PALPATIE 3</t>
  </si>
  <si>
    <t>INLEIDING   GESCHIED 1</t>
  </si>
  <si>
    <t>INLEIDING   GESCHIED 2</t>
  </si>
  <si>
    <t>INLEIDING   CONCEPT 1</t>
  </si>
  <si>
    <t>INLEIDING   CONCEPT 2</t>
  </si>
  <si>
    <t>CONCEPT   GESCH. OSTEO</t>
  </si>
  <si>
    <t>CONCEPT  RODE DRAAD 5  GESCH. MED.1</t>
  </si>
  <si>
    <t>CONCEPT  RODE DRAAD 6   GESCH.MED 2</t>
  </si>
  <si>
    <t>CONCEPT  EVOLUTIE 1</t>
  </si>
  <si>
    <t>CONCEPT  EVOLUTIE 2</t>
  </si>
  <si>
    <t>CONCEPT  RODE DRAAD    METHODOLOG</t>
  </si>
  <si>
    <t>CONCEPT  RODE DRAAD    JURIDISCH</t>
  </si>
  <si>
    <t>CONCEPT  RODE DRAAD    PRAKTIJK 1</t>
  </si>
  <si>
    <t>CONCEPT  RODE DRAAD    PRAKTIJK 2</t>
  </si>
  <si>
    <t>FYSIO   ALG FYSIO 1</t>
  </si>
  <si>
    <t>FYSIO
 ALG  FYSIO 4</t>
  </si>
  <si>
    <t>FYSIO 
EPITHELIUM 1</t>
  </si>
  <si>
    <t>FYSIO
BINDW 1</t>
  </si>
  <si>
    <t>FYSIO  ALG FYSIO 2</t>
  </si>
  <si>
    <t>FYSIO 
ALG  FYSIO 5</t>
  </si>
  <si>
    <t>FYSIO
 EPITHELIUM 2</t>
  </si>
  <si>
    <t>FYSIO    ALG  FYSIO 3</t>
  </si>
  <si>
    <t>FYSIO 
ALG  FYSIO 6</t>
  </si>
  <si>
    <t>FYSIO
BINDW 2</t>
  </si>
  <si>
    <t>FYSIO
BINDW 3</t>
  </si>
  <si>
    <t>FYSIO
INTEGR HISTO</t>
  </si>
  <si>
    <t>FYSIO 
NEURONAL 1</t>
  </si>
  <si>
    <t>FYSIO
 NEURONAL 2</t>
  </si>
  <si>
    <t>FYSIO 
MUSC.W 1</t>
  </si>
  <si>
    <t>FYSIO 
MUSC.W 2</t>
  </si>
  <si>
    <t>FYSIO
TRACTUS GI 1</t>
  </si>
  <si>
    <t>FYSIO
OESOPHAGUS</t>
  </si>
  <si>
    <t>FYSIO
 GASTER 1</t>
  </si>
  <si>
    <t>FYSIO
 INTESTINUM 1</t>
  </si>
  <si>
    <t>FYSIO
 GASTER 2</t>
  </si>
  <si>
    <t>FYSIO
 INTESTINUM 2</t>
  </si>
  <si>
    <t>FYSIO
 INTESTINUM 3</t>
  </si>
  <si>
    <t>FYSIO 
COLON 1</t>
  </si>
  <si>
    <t>FYSIO 
HEPAR 1</t>
  </si>
  <si>
    <t>FYSIO
REN 1</t>
  </si>
  <si>
    <t>FYSIO
PULMONES 1</t>
  </si>
  <si>
    <t>FYSIO
 LIEN</t>
  </si>
  <si>
    <t>FYSIO
COLON 2</t>
  </si>
  <si>
    <t>FYSIO
HEPAR 2</t>
  </si>
  <si>
    <t>FYSIO
 REN 2</t>
  </si>
  <si>
    <t>FYSIO 
HEPAR 3</t>
  </si>
  <si>
    <t>FYSIO
 REN 3</t>
  </si>
  <si>
    <t>FYSIO 
HEPAR 4</t>
  </si>
  <si>
    <t>FYSIO
PANCREAS 1</t>
  </si>
  <si>
    <t>FYSIO
PULMONES 2</t>
  </si>
  <si>
    <t>FYSIO
CARDIA 1</t>
  </si>
  <si>
    <t>FYSIO
ENDOCRINO 1</t>
  </si>
  <si>
    <t>FYSIO
INTEGRATRIE 1</t>
  </si>
  <si>
    <t>FYSIO
 PANCREAS 2</t>
  </si>
  <si>
    <t>FYSIO
ENDOCRINO 2</t>
  </si>
  <si>
    <t>FYSIO
INTEGRATRIE 2</t>
  </si>
  <si>
    <t>FYSIO
ENDOCRINO 3</t>
  </si>
  <si>
    <t>FYSIO
INTEGRATRIE 3</t>
  </si>
  <si>
    <t>FYSIO
ENDOCRINO 4</t>
  </si>
  <si>
    <t>FYSIO
INTEGRATRIE 4</t>
  </si>
  <si>
    <t>FYSIO
ENDOCRINO 5</t>
  </si>
  <si>
    <t>THO PMP/HNG 
PALP 1</t>
  </si>
  <si>
    <t>THO AM/PL 
THEOR + PRAK</t>
  </si>
  <si>
    <t>THO PMP/HNG 
THEORIE 1</t>
  </si>
  <si>
    <t>THO AM/PL
PRAK 2</t>
  </si>
  <si>
    <t>THO PMP/HNG
 PRAK 1</t>
  </si>
  <si>
    <t>THO PMP/HNG
 PRAK 2</t>
  </si>
  <si>
    <t>THO STERNUM
THEORIE</t>
  </si>
  <si>
    <t>THO
HH RIBBEN 1</t>
  </si>
  <si>
    <t>EXAMEN
THORAX</t>
  </si>
  <si>
    <t>THO ABD.DIA
ANAT/DFM</t>
  </si>
  <si>
    <t>THO AP.THO.SP
ANATOMIE</t>
  </si>
  <si>
    <t>THO VENO-LYMF
 PRAK 1</t>
  </si>
  <si>
    <t>THO STERNUM
PRAKTIJK</t>
  </si>
  <si>
    <t>THO
HH RIBBEN 2</t>
  </si>
  <si>
    <t>THO. ABD.DIA
PRAK 1</t>
  </si>
  <si>
    <t>THO AP.THO SUP  PRAK 1</t>
  </si>
  <si>
    <t>THO ABD.DIA
PRAK 2</t>
  </si>
  <si>
    <t>THO ABD.DIA
PRAK 3</t>
  </si>
  <si>
    <t>THO ABD.DIA
PRAK 4</t>
  </si>
  <si>
    <t>THO
HH RIBBEN 3</t>
  </si>
  <si>
    <t>THO PLEURA
 ANATOMIE</t>
  </si>
  <si>
    <t>THO VENO-LYMF
 PRAK 2</t>
  </si>
  <si>
    <t>THO PLEURA
DFM</t>
  </si>
  <si>
    <t>THO PLEURA
PALPATIE</t>
  </si>
  <si>
    <t>THO PLEURA
 INTEGRATIE</t>
  </si>
  <si>
    <t>THO VENO-LYMF
 PRAK 3</t>
  </si>
  <si>
    <t>THO PLEURA
PRAK 1</t>
  </si>
  <si>
    <t>THO AP.THO SUP  PRAK 2</t>
  </si>
  <si>
    <t>THO PLEURA
 PRAK 2</t>
  </si>
  <si>
    <t>THO PLEURA
 PRAK 3</t>
  </si>
  <si>
    <t>THO MEDIASTINUM
ANATOMIE 1</t>
  </si>
  <si>
    <t>THO MEDIASTINUM
NORM 1</t>
  </si>
  <si>
    <t>THO HALS
ANATOMIE</t>
  </si>
  <si>
    <t>THO HH PRAK 2</t>
  </si>
  <si>
    <t>THO MEDIASTINUM
ANATOMIE 2</t>
  </si>
  <si>
    <t>THO MEDIASTINUM
NORM 2</t>
  </si>
  <si>
    <t>THO HALS
PRAK</t>
  </si>
  <si>
    <t>THO HH PRAK 1</t>
  </si>
  <si>
    <t>THO MEDIASTINUM
 PALPATIE</t>
  </si>
  <si>
    <t>THO MEDIASTINUM
TEST 1</t>
  </si>
  <si>
    <t>THO MEDIASTINUM
DFM</t>
  </si>
  <si>
    <t>EMBRYO
GENESIS 1</t>
  </si>
  <si>
    <t>FLUIDA BLOED 1</t>
  </si>
  <si>
    <t>EMBRYO
KAVITEITEN 1</t>
  </si>
  <si>
    <t>EMBRYO
TGI 1</t>
  </si>
  <si>
    <t>CENTRALE PEES 1</t>
  </si>
  <si>
    <t>EMBRYO
MILT / PANC</t>
  </si>
  <si>
    <t>EMBRYO
GENESIS 2</t>
  </si>
  <si>
    <t>EMBRYO
KAVITEITEN 2</t>
  </si>
  <si>
    <t>EMBRYO
TGI 2</t>
  </si>
  <si>
    <t>EMBRYO
UROGENITAAL</t>
  </si>
  <si>
    <t>FLUIDA 
LYMFE</t>
  </si>
  <si>
    <t>EMBRYO
TGI 3</t>
  </si>
  <si>
    <t>EMBRYO
PERITONEUM 1</t>
  </si>
  <si>
    <t>FLUIDA
LIQUOR CEREBROSPIN</t>
  </si>
  <si>
    <t>EMBRYO
LEVER / GB</t>
  </si>
  <si>
    <t>EMBRYO
PERITONEUM 2</t>
  </si>
  <si>
    <t>EMBRYO 
ROMP/EXTREM</t>
  </si>
  <si>
    <t>EMBRYO
PERITONEUM 3</t>
  </si>
  <si>
    <t>MFA 1: Concept Home erectus (T)</t>
  </si>
  <si>
    <t>MFA 6: IOO (P) + synthese</t>
  </si>
  <si>
    <t>MFA 2: Concept Homo Erectus (P)</t>
  </si>
  <si>
    <t>MFA 7: Herhaling IOO (P)</t>
  </si>
  <si>
    <t>MFA 3: IOO (P)</t>
  </si>
  <si>
    <t>MFA 4: SK. Romp (T)</t>
  </si>
  <si>
    <t>MFA 5: Diagnostiek (P)</t>
  </si>
  <si>
    <t>MFA 8: SYNTHESE 1</t>
  </si>
  <si>
    <t>MFA 9: PAAP</t>
  </si>
  <si>
    <t>MFA 13: IOO (P)</t>
  </si>
  <si>
    <t>MFA 10: IOO (P)</t>
  </si>
  <si>
    <t xml:space="preserve">MFA 14: Synthese (T) </t>
  </si>
  <si>
    <t>MFA 11:  Synthese (P)</t>
  </si>
  <si>
    <t xml:space="preserve">MFA 15: Herhaling IOO </t>
  </si>
  <si>
    <t>MFA 12: SK. OL (T)</t>
  </si>
  <si>
    <t>MFA 16: IOO (P)</t>
  </si>
  <si>
    <t>MFA 17: Rel. SK. Organen (T)</t>
  </si>
  <si>
    <t>MFA 18: IOO (P)</t>
  </si>
  <si>
    <t>MFA 20: Synthese (T)</t>
  </si>
  <si>
    <t>MFA 19 (Integratie)</t>
  </si>
  <si>
    <t>MFA 21: Diagnostiek SK (P)</t>
  </si>
  <si>
    <t>MFA 22: Integratie (P)</t>
  </si>
  <si>
    <t>MFA 23: Integratie (P)</t>
  </si>
  <si>
    <t xml:space="preserve">MFA 24 SYNTHESE </t>
  </si>
  <si>
    <t>Cranialnerv</t>
  </si>
  <si>
    <t>N.CRAN.
INLEIDING</t>
  </si>
  <si>
    <t>N.CRAN.
IX, X, XI</t>
  </si>
  <si>
    <t>N.CRAN.
I EN II</t>
  </si>
  <si>
    <t>N.CRAN. 
N XII</t>
  </si>
  <si>
    <t>N.CRAN.
II, III, IV EN VI</t>
  </si>
  <si>
    <t>N.CRAN.
VIII</t>
  </si>
  <si>
    <t>N.CRAN. 
V (1)</t>
  </si>
  <si>
    <t>N.CRAN.
V (2)</t>
  </si>
  <si>
    <t>N.CRAN.
VII</t>
  </si>
  <si>
    <t>N.CRAN.
INTEGRATIE</t>
  </si>
  <si>
    <t>Neurologie</t>
  </si>
  <si>
    <t>NEURO 1
EMBRYO CZS</t>
  </si>
  <si>
    <t>NEURO 6
ANATO CZS 4</t>
  </si>
  <si>
    <t>NEURO 8
MOTORIEK</t>
  </si>
  <si>
    <t>NEURO 12
KLIN / SNELT</t>
  </si>
  <si>
    <t>NEURO 2
EMBRYO CZS 2</t>
  </si>
  <si>
    <t>NEURO 7
SENSORIEK</t>
  </si>
  <si>
    <t>NEURO 9
VZS-1</t>
  </si>
  <si>
    <t>NEURO 3
ANATO CZS 1</t>
  </si>
  <si>
    <t>NEURO 10
VZS-2</t>
  </si>
  <si>
    <t>NEURO 4
ANATO CZS 2</t>
  </si>
  <si>
    <t>NEURO 11
VZS-3</t>
  </si>
  <si>
    <t>NEURO 5
ANATO CZS 3</t>
  </si>
  <si>
    <t>ONDERZOEK &amp;
BEHANDEL 1</t>
  </si>
  <si>
    <t>ONDERZOEK &amp;
BEHANDEL 2</t>
  </si>
  <si>
    <t>ONDERZOEK &amp;
BEHANDEL 7</t>
  </si>
  <si>
    <t>ONDERZOEK &amp;
BEHANDEL 14</t>
  </si>
  <si>
    <t>ONDERZOEK &amp;
BEHANDEL 3</t>
  </si>
  <si>
    <t>ONDERZOEK &amp;
BEHANDEL 8</t>
  </si>
  <si>
    <t>ONDERZOEK &amp;
BEHANDEL 15</t>
  </si>
  <si>
    <t>ONDERZOEK &amp;
BEHANDEL 4</t>
  </si>
  <si>
    <t>ONDERZOEK &amp;
BEHANDEL 9</t>
  </si>
  <si>
    <t>ONDERZOEK &amp;
BEHANDEL 16</t>
  </si>
  <si>
    <t>ONDERZOEK &amp;
BEHANDEL 5</t>
  </si>
  <si>
    <t>ONDERZOEK &amp;
BEHANDEL 10</t>
  </si>
  <si>
    <t>ONDERZOEK &amp;
BEHANDEL 17</t>
  </si>
  <si>
    <t>ONDERZOEK &amp;
BEHANDEL 6</t>
  </si>
  <si>
    <t>ONDERZOEK &amp;
BEHANDEL 11</t>
  </si>
  <si>
    <t>ONDERZOEK &amp;
BEHANDEL 6A</t>
  </si>
  <si>
    <t>ONDERZOEK &amp;
BEHANDEL 12</t>
  </si>
  <si>
    <t>ONDERZOEK &amp;
BEHANDEL 13</t>
  </si>
  <si>
    <t>PATHO/ Farma
INLEIDING</t>
  </si>
  <si>
    <t>PATHO
ALGEMEEN 1</t>
  </si>
  <si>
    <t>PATHO
ALGEMEEN 3</t>
  </si>
  <si>
    <t>PATHO
ALGEMEEN 4</t>
  </si>
  <si>
    <t>PATHO
ALGEMEEN 5</t>
  </si>
  <si>
    <t>PATHO
NEURO/BEW.APP 1</t>
  </si>
  <si>
    <t>PATHO
NEURO/BEW.APP 2</t>
  </si>
  <si>
    <t>prop</t>
  </si>
  <si>
    <t>deeltijd</t>
  </si>
  <si>
    <t>TOT deel</t>
  </si>
  <si>
    <t>6e JAAR</t>
  </si>
  <si>
    <t>Onderzoek en behandelen</t>
  </si>
  <si>
    <t>Aantal
 lesuren
voltijd</t>
  </si>
  <si>
    <t>Aantal
 lesuren
deeltijd</t>
  </si>
  <si>
    <t>ILIUM 
BIOMECH</t>
  </si>
  <si>
    <t>BEKKEN-WK Diagnostiek Ilium 1A</t>
  </si>
  <si>
    <t>BEKKEN-WK Diagnostiek Ilium 1B</t>
  </si>
  <si>
    <t>BEKKEN-WK Diagnostiek Ilium 2A</t>
  </si>
  <si>
    <t>BEKKEN-WK Diagnostiek Ilium 2B</t>
  </si>
  <si>
    <t>BEKKEN-WK Therapie Ilium 1A</t>
  </si>
  <si>
    <t>BEKKEN-WK Therapie Ilium 1B</t>
  </si>
  <si>
    <t>BEKKEN-WK Therapie Ilium 2A</t>
  </si>
  <si>
    <t>BEKKEN-WK Therapie Ilium 2B</t>
  </si>
  <si>
    <t>BEKKEN-WK Therapie Ilium 3A</t>
  </si>
  <si>
    <t>BEKKEN-WK Therapie Ilium 3B</t>
  </si>
  <si>
    <t>BEKKEN-WK Therapie Ilium 4A</t>
  </si>
  <si>
    <t>BEKKEN-WK Therapie Ilium 4B</t>
  </si>
  <si>
    <t>BEKKEN-WK Anatomie Sacrum 1A</t>
  </si>
  <si>
    <t>BEKKEN-WK Anatomie Sacrum 1B</t>
  </si>
  <si>
    <t>Blokken</t>
  </si>
  <si>
    <t>Uren</t>
  </si>
  <si>
    <t>BEKKEN-WK Anatomie Sacrum 2A</t>
  </si>
  <si>
    <t>BEKKEN-WK Anatomie Sacrum 2B</t>
  </si>
  <si>
    <t>BEKKEN-WK Palpatie Sacrum 1A</t>
  </si>
  <si>
    <t>BEKKEN-WK Palpatie Sacrum 1B</t>
  </si>
  <si>
    <t>BEKKEN-WK Palpatie Sacrum 2A</t>
  </si>
  <si>
    <t>BEKKEN-WK Palpatie Sacrum 2B</t>
  </si>
  <si>
    <t>BEKKEN-WK Biomechanica Sacrum 1A</t>
  </si>
  <si>
    <t>BEKKEN-WK Biomechanica Sacrum 1B</t>
  </si>
  <si>
    <t>BEKKEN-WK Diagnostiek Sacrum 1A</t>
  </si>
  <si>
    <t>BEKKEN-WK Diagnostiek Sacrum 1B</t>
  </si>
  <si>
    <t>BEKKEN-WK Diagnostiek Sacrum 2A</t>
  </si>
  <si>
    <t>BEKKEN-WK Diagnostiek Sacrum 2B</t>
  </si>
  <si>
    <t>BEKKEN-WK Therapie Sacrum 1A</t>
  </si>
  <si>
    <t>BEKKEN-WK Therapie Sacrum 1B</t>
  </si>
  <si>
    <t>BEKKEN-WK Therapie Sacrum 2A</t>
  </si>
  <si>
    <t>BEKKEN-WK Therapie Sacrum 2B</t>
  </si>
  <si>
    <t>BEKKEN-WK Therapie Sacrum 3A</t>
  </si>
  <si>
    <t>BEKKEN-WK Therapie SI 1A</t>
  </si>
  <si>
    <t>BEKKEN-WK Therapie SI 1B</t>
  </si>
  <si>
    <t>BEKKEN-WK Biom / Diagn Pubis 1A</t>
  </si>
  <si>
    <t>BEKKEN-WK Biom / Diagn Pubis 1B</t>
  </si>
  <si>
    <t>BEKKEN-WK Therapie Pubis 1A</t>
  </si>
  <si>
    <t>BEKKEN-WK Therapie Pubis 1B</t>
  </si>
  <si>
    <t>BEKKEN-WK Anatomie LWK 1A</t>
  </si>
  <si>
    <t>BEKKEN-WK Anatomie LWK 1B</t>
  </si>
  <si>
    <t>BEKKEN-WK Palpatie LWK 1A</t>
  </si>
  <si>
    <t>BEKKEN-WK Palpatie LWK 1B</t>
  </si>
  <si>
    <t>BEKKEN-WK Palpatie LWK 2A</t>
  </si>
  <si>
    <t>BEKKEN-WK Palpatie LWK 2B</t>
  </si>
  <si>
    <t>BEKKEN-WK Biomechanica LWK 1A</t>
  </si>
  <si>
    <t>BEKKEN-WK Biomechanica LWK 1B</t>
  </si>
  <si>
    <t>BEKKEN-WK Diagnostiek LWK 1A</t>
  </si>
  <si>
    <t>BEKKEN-WK Diagnostiek LWK 1B</t>
  </si>
  <si>
    <t>BEKKEN-WK Diagnostiek LWK 2A</t>
  </si>
  <si>
    <t>BEKKEN-WK Diagnostiek LWK 2B</t>
  </si>
  <si>
    <t>BEKKEN-WK Therapie LWK 1A</t>
  </si>
  <si>
    <t>BEKKEN-WK Therapie LWK 1B</t>
  </si>
  <si>
    <t>BEKKEN-WK Therapie LWK 2A</t>
  </si>
  <si>
    <t>BEKKEN-WK Therapie LWK 2B</t>
  </si>
  <si>
    <t>BEKKEN-WK Therapie LWK 3A</t>
  </si>
  <si>
    <t>BEKKEN-WK Therapie LWK 3B</t>
  </si>
  <si>
    <t>BEKKEN-WK Muscle energy LWK 1A</t>
  </si>
  <si>
    <t>BEKKEN-WK Muscle energy LWK 1B</t>
  </si>
  <si>
    <t>BEKKEN-WK Muscle energy LWK 2A</t>
  </si>
  <si>
    <t>BEKKEN-WK Muscle energy LWK 2B</t>
  </si>
  <si>
    <t>SUTHERLAND Theorie 1</t>
  </si>
  <si>
    <t>SUTHERLAND Theorie 2</t>
  </si>
  <si>
    <t>SUTHERLAND Prak bekken 1A</t>
  </si>
  <si>
    <t>SUTHERLAND Prak bekken 1B</t>
  </si>
  <si>
    <t>Gelijk met voltijd</t>
  </si>
  <si>
    <t>BEKKEN-WK Palp Anatomie Ilium 3</t>
  </si>
  <si>
    <t>Fluida 1</t>
  </si>
  <si>
    <t>Fluida 3</t>
  </si>
  <si>
    <t>BEKKEN-WK   HH MET</t>
  </si>
  <si>
    <t>BEKKEN-WK   HH Suth</t>
  </si>
  <si>
    <t>BEKKEN-WK Palpatie TWK 1A</t>
  </si>
  <si>
    <t>BEKKEN-WK Palpatie TWK 1B</t>
  </si>
  <si>
    <t>BEKKEN-WK Biomech TWK 1A</t>
  </si>
  <si>
    <t>BEKKEN-WK Biomech TWK 1B</t>
  </si>
  <si>
    <t>BEKKEN-WK Diagnostiek TWK1A</t>
  </si>
  <si>
    <t>BEKKEN-WK Diagnostiek TWK 1B</t>
  </si>
  <si>
    <t>BEKKEN-WK Anatomie TWK 1A</t>
  </si>
  <si>
    <t>BEKKEN-WK Anatomie TWK 1B</t>
  </si>
  <si>
    <t>BEKKEN-WK Therapie TWK 1A</t>
  </si>
  <si>
    <t>BEKKEN-WK Therapie TWK 2A</t>
  </si>
  <si>
    <t>BEKKEN-WK Therapie TWK 2B</t>
  </si>
  <si>
    <t>BEKKEN-WK Therapie TWK 3A</t>
  </si>
  <si>
    <t>BEKKEN-WK Therapie TWK 3B</t>
  </si>
  <si>
    <t>BEKKEN-WK Anatomie CWK 1A</t>
  </si>
  <si>
    <t>BEKKEN-WK Anatomie CWK 1B</t>
  </si>
  <si>
    <t>BEKKEN-WK Palpatie CWK 1A</t>
  </si>
  <si>
    <t>BEKKEN-WK Palpatie CWK 1B</t>
  </si>
  <si>
    <t>BEKKEN-WK Diagnostiek CWK 1A</t>
  </si>
  <si>
    <t>BEKKEN-WK Diagnostiek CWK 1B</t>
  </si>
  <si>
    <t>BEKKEN-WK Therapie CWK 1A</t>
  </si>
  <si>
    <t>BEKKEN-WK Therapie CWK 2A</t>
  </si>
  <si>
    <t>BEKKEN-WK Therapie CWK 2B</t>
  </si>
  <si>
    <t>BEKKEN-WK Diagnostiek OAA 1A</t>
  </si>
  <si>
    <t>BEKKEN-WK Diagnostiek OAA 1B</t>
  </si>
  <si>
    <t>BEKKEN-WK Therapie OAA 1A</t>
  </si>
  <si>
    <t>BEKKEN-WK Therapie OAA 2A</t>
  </si>
  <si>
    <t>BEKKEN-WK Therapie OAA 2B</t>
  </si>
  <si>
    <t>BEKKEN-WK Muscle energy CWK 1A</t>
  </si>
  <si>
    <t>BEKKEN-WK Muscle energy CWK 1B</t>
  </si>
  <si>
    <t>BEKKEN-WK Muscle energy CWK 2A</t>
  </si>
  <si>
    <t>BEKKEN-WK Muscle energy CWK 2B</t>
  </si>
  <si>
    <t>BEKKEN-WK Muscle energy TWK 1A</t>
  </si>
  <si>
    <t>BEKKEN-WK Muscle energy TWK 1B</t>
  </si>
  <si>
    <t>BEKKEN-WK Muscle energy TWK 2A</t>
  </si>
  <si>
    <t>BEKKEN-WK Muscle energy TWK 2B</t>
  </si>
  <si>
    <t>BEKKEN-WK HH Pelvis</t>
  </si>
  <si>
    <t>BEKKEN-WK HH LWK</t>
  </si>
  <si>
    <t>BEKKEN-WK HH TWK</t>
  </si>
  <si>
    <t>BEKKEN-WK HH CWK</t>
  </si>
  <si>
    <t xml:space="preserve">BEKKEN-WK HH OAA </t>
  </si>
  <si>
    <t>EXTREM Anatomie Coxae 1A</t>
  </si>
  <si>
    <t>EXTREM Anatomie Coxae 1B</t>
  </si>
  <si>
    <t>EXTREM Palp Anatomie Coxae 1A</t>
  </si>
  <si>
    <t>EXTREM Palp Anatomie Coxae 1B</t>
  </si>
  <si>
    <t>EXTREM Biomechanica Coxae 1A</t>
  </si>
  <si>
    <t>EXTREM Palp Biomech Coxae 1B</t>
  </si>
  <si>
    <t>EXTREM Diagn Coxae 1A</t>
  </si>
  <si>
    <t>EXTREM Diagn Coxae 1B</t>
  </si>
  <si>
    <t>EXTREM Therapie Coxae 1A</t>
  </si>
  <si>
    <t>EXTREM Therapie Coxae 1B</t>
  </si>
  <si>
    <t>EXTREM Therapie Coxae 2A</t>
  </si>
  <si>
    <t>EXTREM Anatomie Genu 1B</t>
  </si>
  <si>
    <t>EXTREM Palpatie Genu 1A</t>
  </si>
  <si>
    <t>EXTREM Palpatie Genu 1B</t>
  </si>
  <si>
    <t>EXTREM Biomechanica Genu 1A</t>
  </si>
  <si>
    <t>EXTREM Biomechanica Genu 1B</t>
  </si>
  <si>
    <t>EXTREM Diagn Genu 1A</t>
  </si>
  <si>
    <t>EXTREM Diagn Genu 1B</t>
  </si>
  <si>
    <t>EXTREM Therapie Genu 1A</t>
  </si>
  <si>
    <t>EXTREM Therapie Genu 1B</t>
  </si>
  <si>
    <t>EXTREM Therapie Genu 2A</t>
  </si>
  <si>
    <t>EXTREM Therapie Genu 2B</t>
  </si>
  <si>
    <t>EXTREM Therapie Genu 3A</t>
  </si>
  <si>
    <t>EXTREM Therapie Genu 3B</t>
  </si>
  <si>
    <t>EXTREM Logan 1A</t>
  </si>
  <si>
    <t>EXTREM Logan 1B</t>
  </si>
  <si>
    <t>EXTREM Logan 2A</t>
  </si>
  <si>
    <t>EXTREM Logan 2B</t>
  </si>
  <si>
    <t>EXTREM Palpatie Pedis 1A</t>
  </si>
  <si>
    <t>EXTREM Palpatie Pedis 1B</t>
  </si>
  <si>
    <t>EXTREM Palpatie Pedis 2A</t>
  </si>
  <si>
    <t>EXTREM Palpatie Pedis 2B</t>
  </si>
  <si>
    <t>EXTREM Anatomie Pedis 1A</t>
  </si>
  <si>
    <t>EXTREM Anatomie Pedis 1B</t>
  </si>
  <si>
    <t>EXTREM Biomech Pedis 1A</t>
  </si>
  <si>
    <t>EXTREM Biomech Pedis 1B</t>
  </si>
  <si>
    <t>EXTREM Diagnist Pedis 1A</t>
  </si>
  <si>
    <t>EXTREM Diagnist Pedis 2B</t>
  </si>
  <si>
    <t>EXTREM Diagnist Pedis 1B</t>
  </si>
  <si>
    <t>EXTREM Diagnist Pedis 2A</t>
  </si>
  <si>
    <t>EXTREM Therapie Pedis 1A</t>
  </si>
  <si>
    <t>EXTREM Therapie Pedis 1B</t>
  </si>
  <si>
    <t>EXTREM Therapie Pedis 2A</t>
  </si>
  <si>
    <t>EXTREM Therapie Pedis 2B</t>
  </si>
  <si>
    <t>EXTREM Therapie Pedis 3A</t>
  </si>
  <si>
    <t>EXTREM Therapie Pedis 3B</t>
  </si>
  <si>
    <t>EXTREM Therapie Pedis 4A</t>
  </si>
  <si>
    <t>EXTREM Therapie Pedis 4B</t>
  </si>
  <si>
    <t>EXTREM Therapie Pedis 5A</t>
  </si>
  <si>
    <t>EXTREM Therapie Pedis 5B</t>
  </si>
  <si>
    <t>EXTREM Therapie Pedis 6A</t>
  </si>
  <si>
    <t>EXTREM Therapie Pedis 6B</t>
  </si>
  <si>
    <t>SUTHERLAND OE 1A</t>
  </si>
  <si>
    <t>SUTHERLAND OE 1B</t>
  </si>
  <si>
    <t>SUTHERLAND OE 2A</t>
  </si>
  <si>
    <t>SUTHERLAND OE 2B</t>
  </si>
  <si>
    <t>SUTHERLAND OE 3A</t>
  </si>
  <si>
    <t>SUTHERLAND OE 3B</t>
  </si>
  <si>
    <t xml:space="preserve">rooster 1.7. </t>
  </si>
  <si>
    <t>EXTREM Anatomie Hum-Scap 1A</t>
  </si>
  <si>
    <t>EXTREM Anatomie Hum-Scap 1B</t>
  </si>
  <si>
    <t>EXTREM Palpatie Hum-Scap 1A</t>
  </si>
  <si>
    <t>EXTREM Palpatie Hum-Scap 1B</t>
  </si>
  <si>
    <t>EXTREM Biomech Hum-Scap 1A</t>
  </si>
  <si>
    <t>EXTREM Biomech Hum-Scap 1B</t>
  </si>
  <si>
    <t>EXTREM Diagnost Hum-Scap 1A</t>
  </si>
  <si>
    <t>EXTREM Diagnost Hum-Scap 1B</t>
  </si>
  <si>
    <t>EXTREM Diagnost Hum-Scap 2A</t>
  </si>
  <si>
    <t>EXTREM Diagnost Hum-Scap 2B</t>
  </si>
  <si>
    <t>EXTREM Therapie Hum-Scap 1A</t>
  </si>
  <si>
    <t>EXTREM Therapie Hum-Scap 1B</t>
  </si>
  <si>
    <t>EXTREM Therapie Hum-Scap 2A</t>
  </si>
  <si>
    <t>EXTREM Therapie Hum-Scap 2B</t>
  </si>
  <si>
    <t>EXTREM Anato Cubito-Manis 1A</t>
  </si>
  <si>
    <t>EXTREM Anato Cubito-Manis 1B</t>
  </si>
  <si>
    <t>EXTREM Palpatie Cubito-Manis 1A</t>
  </si>
  <si>
    <t>EXTREM Palpatie Cubito-Manis 1B</t>
  </si>
  <si>
    <t>EXTREM Biomech Cubito-Manis 1A</t>
  </si>
  <si>
    <t>EXTREM Biomech Cubito-Manis 1B</t>
  </si>
  <si>
    <t>EXTREM Diagnost Cubito-Manis 1A</t>
  </si>
  <si>
    <t>EXTREM Diagnost Cubito-Manis 1B</t>
  </si>
  <si>
    <t>EXTREM Therapie Cubito-Manis 1A</t>
  </si>
  <si>
    <t>EXTREM Therapie Cubito-Manis 1B</t>
  </si>
  <si>
    <t>EXTREM Therapie Cubito-Manis 2A</t>
  </si>
  <si>
    <t>EXTREM Therapie Cubito-Manis 2B</t>
  </si>
  <si>
    <t>SUTHERLAND BE 1A</t>
  </si>
  <si>
    <t>SUTHERLAND BE 1B</t>
  </si>
  <si>
    <t>SUTHERLAND BE 2A</t>
  </si>
  <si>
    <t>SUTHERLAND BE 2B</t>
  </si>
  <si>
    <t>CRANIUM Anatomie Exocranium 1A</t>
  </si>
  <si>
    <t>CRANIUM Anatomie Exocranium 1B</t>
  </si>
  <si>
    <t>CRANIUM Palpatie Anatomie 1A</t>
  </si>
  <si>
    <t>CRANIUM Palpatie Anatomie 1B</t>
  </si>
  <si>
    <t>CRANIUM Palpatie Anatomie 2A</t>
  </si>
  <si>
    <t>CRANIUM Palpatie Anatomie 2B</t>
  </si>
  <si>
    <t>CRANIUM Anatomie Exocranium 2A</t>
  </si>
  <si>
    <t>CRANIUM Anatomie Exocranium 2B</t>
  </si>
  <si>
    <t>CRANIUM Palpatie Anatomie 3A</t>
  </si>
  <si>
    <t>CRANIUM Palpatie Anatomie 3B</t>
  </si>
  <si>
    <t>CRANIUM Anatomie Endocranium 1A</t>
  </si>
  <si>
    <t>CRANIUM Anatomie Endocranium 1B</t>
  </si>
  <si>
    <t>CRANIUM Palpatie Anatomie 4A</t>
  </si>
  <si>
    <t>CRANIUM Palpatie Anatomie 4B</t>
  </si>
  <si>
    <t>CRANIUM PRM 1A</t>
  </si>
  <si>
    <t>CRANIUM PRM 1B</t>
  </si>
  <si>
    <t>CRANIUM PRM Biomech 1A</t>
  </si>
  <si>
    <t>CRANIUM PRM Biomech 1B</t>
  </si>
  <si>
    <t>CRANIUM AlgDiagnose Theorie 1A</t>
  </si>
  <si>
    <t>CRANIUM AlgDiagnose theorie 1B</t>
  </si>
  <si>
    <t>CRANIUM AlgDiagnose Palp 1A</t>
  </si>
  <si>
    <t>CRANIUM AlgDiagnose Palp 1B</t>
  </si>
  <si>
    <t>CRANIUM AlgDiagnose Palp 2A</t>
  </si>
  <si>
    <t>CRANIUM AlgDiagnose Palp 2B</t>
  </si>
  <si>
    <t>CRANIUM V-Spread/Impuls Theorie 1A</t>
  </si>
  <si>
    <t>CRANIUM V-Spread/Impuls Therapie 1B</t>
  </si>
  <si>
    <t>CRANIUM Anatomie SSB 1A</t>
  </si>
  <si>
    <t>CRANIUM Anatomie SSB 1B</t>
  </si>
  <si>
    <t>CRANIUM Biomech SSB 1A</t>
  </si>
  <si>
    <t>CRANIUM Biomech SSB 1B</t>
  </si>
  <si>
    <t>CRANIUM Diagnostiek SSB 1A</t>
  </si>
  <si>
    <t>CRANIUM Diagnostiek SSB 1B</t>
  </si>
  <si>
    <t>CRANIUM Therapie SSB 1A</t>
  </si>
  <si>
    <t>CRANIUM Therapie SSB 1B</t>
  </si>
  <si>
    <t>CRANIUM Therapie SSB 2A</t>
  </si>
  <si>
    <t>CRANIUM Therapie SSB 2B</t>
  </si>
  <si>
    <t>2e jr deel</t>
  </si>
  <si>
    <t>CRANIUM Fluida Theorie 1A</t>
  </si>
  <si>
    <t>CRANIUM Fluida Theorie 1B</t>
  </si>
  <si>
    <t>CRANIUM Fluida Praktijk 1A</t>
  </si>
  <si>
    <t>CRANIUM Fluida Praktijk 1B</t>
  </si>
  <si>
    <t>CRANIUM Fluida Praktijk 2A</t>
  </si>
  <si>
    <t>CRANIUM Fluida Praktijk 2B</t>
  </si>
  <si>
    <t>CRANIUM RTM Anatomie 1A</t>
  </si>
  <si>
    <t>CRANIUM RTM Anatomie 1B</t>
  </si>
  <si>
    <t>CRANIUM RTM Biomech 1A</t>
  </si>
  <si>
    <t>CRANIUM RTM Biomech 1B</t>
  </si>
  <si>
    <t>CRANIUM RTM Diagnostiek 1A</t>
  </si>
  <si>
    <t>CRANIUM RTM Diagnostiek 1B</t>
  </si>
  <si>
    <t>CRANIUM RTM Therapie 1A</t>
  </si>
  <si>
    <t>CRANIUM RTM Therapie 1B</t>
  </si>
  <si>
    <t>CRANIUM RTM Therapie 2A</t>
  </si>
  <si>
    <t>CRANIUM RTM Therapie 2B</t>
  </si>
  <si>
    <t>3e jr deel</t>
  </si>
  <si>
    <t>CRANIUM V-Spread/Impuls Therapie 2A</t>
  </si>
  <si>
    <t>CRANIUM V-Spread/Impuls Therapie 2B</t>
  </si>
  <si>
    <t>CRANIUM Anatomie Occiput 1B</t>
  </si>
  <si>
    <t>CRANIUM Diagn Occiput 1A</t>
  </si>
  <si>
    <t>CRANIUM Diagn Occiput 1B</t>
  </si>
  <si>
    <t>CRANIUM Therapie Occiput 1A</t>
  </si>
  <si>
    <t>CRANIUM Therapie Occiput 1B</t>
  </si>
  <si>
    <t>CRANIUM Therapie Occiput 2A</t>
  </si>
  <si>
    <t>CRANIUM Therapie Occiput 2B</t>
  </si>
  <si>
    <t>CRANIUM Therapie Occiput 3A</t>
  </si>
  <si>
    <t>CRANIUM Therapie Occiput 3B</t>
  </si>
  <si>
    <t>CRANIUM HIS 1A</t>
  </si>
  <si>
    <t>CRANIUM HIS 1B</t>
  </si>
  <si>
    <t>CRANIUM Anatomie Sphenoid 1A</t>
  </si>
  <si>
    <t>CRANIUM Anatomie Sphenoid 1B</t>
  </si>
  <si>
    <t>CRANIUM Diagn Sphenoid 1A</t>
  </si>
  <si>
    <t>CRANIUM Diagn Sphenoid 1B</t>
  </si>
  <si>
    <t>CRANIUM Therapie Sphenoid 1A</t>
  </si>
  <si>
    <t>CRANIUM Therapie Sphenoid 1B</t>
  </si>
  <si>
    <t>CRANIUM Therapie Sphenoid 2A</t>
  </si>
  <si>
    <t>CRANIUM Therapie Sphenoid 3A</t>
  </si>
  <si>
    <t>CRANIUM Therapie Sphenoid 3B</t>
  </si>
  <si>
    <t>CRANIUM Therapie Sphenoid 2B</t>
  </si>
  <si>
    <t>CRANIUM HH AlgDiagnose Palp HH</t>
  </si>
  <si>
    <t>CRANIUM Therapie Vomer 1A</t>
  </si>
  <si>
    <t>CRANIUM Therapie Vomer 1B</t>
  </si>
  <si>
    <t>CRANIUM Anatomie Temporale 1A</t>
  </si>
  <si>
    <t>CRANIUM Anatomie Temporale 1B</t>
  </si>
  <si>
    <t>CRANIUM Diagnostiek Temporale 1A</t>
  </si>
  <si>
    <t>CRANIUM Diagnostiek Temporale 1B</t>
  </si>
  <si>
    <t>CRANIUM Therapie Temporale 1A</t>
  </si>
  <si>
    <t>CRANIUM Therapie Temporale 1B</t>
  </si>
  <si>
    <t>CRANIUM Therapie Temporale 2A</t>
  </si>
  <si>
    <t>CRANIUM Therapie Temporale 2B</t>
  </si>
  <si>
    <t>CRANIUM Therapie Temporale 3A</t>
  </si>
  <si>
    <t>CRANIUM Therapie Temporale 3B</t>
  </si>
  <si>
    <t>CRANIUM Anatomie Ethmoid 1A</t>
  </si>
  <si>
    <t>CRANIUM Anatomie Ethmoid 1B</t>
  </si>
  <si>
    <t>CRANIUM Diagnostiek Ethmoid 1A</t>
  </si>
  <si>
    <t>CRANIUM Diagnostiek Ethmoid 1B</t>
  </si>
  <si>
    <t>CRANIUM Therapie Ethmoid 1A</t>
  </si>
  <si>
    <t>CRANIUM Therapie Ethmoid 1B</t>
  </si>
  <si>
    <t>CRANIUM Therapie Ethmoid 2A</t>
  </si>
  <si>
    <t>CRANIUM Therapie Ethmoid 2B</t>
  </si>
  <si>
    <t>CR. TEMPOR
DIAGNOSTIEK</t>
  </si>
  <si>
    <t>CR. SPHENOID
DIAGNOSTIEK</t>
  </si>
  <si>
    <t>CRAN 28
OCCI  DIAGNOSTIEK</t>
  </si>
  <si>
    <t>CR. VOMER
ANA / DIAGN</t>
  </si>
  <si>
    <t>CR. ETHMOID
ANATOMIE</t>
  </si>
  <si>
    <t>CR. ETHMOID
DIAGNOSTIEK</t>
  </si>
  <si>
    <t>CRANIUM Anatomie Frontale 1A</t>
  </si>
  <si>
    <t>CRANIUM Anatomie Frontale 1B</t>
  </si>
  <si>
    <t>CR. FRONTALE
ANATOMIE</t>
  </si>
  <si>
    <t>CR. FRONTALE
DIAGNOSTIEK</t>
  </si>
  <si>
    <t>CRANIUM Diagnostiek Frontale 1A</t>
  </si>
  <si>
    <t>CRANIUM Diagnostiek Frontale 1B</t>
  </si>
  <si>
    <t>CRANIUM Therapie Frontale 1A</t>
  </si>
  <si>
    <t>CRANIUM Therapie Frontale 1B</t>
  </si>
  <si>
    <t>CRANIUM Therapie Frontale 2A</t>
  </si>
  <si>
    <t>CRANIUM Therapie Frontale 2B</t>
  </si>
  <si>
    <t>CRANIUM Therapie Parietale 1A</t>
  </si>
  <si>
    <t>CRANIUM Anatomie Parietale 1A</t>
  </si>
  <si>
    <t>CRANIUM Anatomie Parietale 1B</t>
  </si>
  <si>
    <t>CRANIUM Diagnostiek Parietale 1A</t>
  </si>
  <si>
    <t>CRANIUM Diagnostiek Parietale 1B</t>
  </si>
  <si>
    <t>CRANIUM Therapie Parietale 1B</t>
  </si>
  <si>
    <t>CR. MAXILLA
ANATOMIE</t>
  </si>
  <si>
    <t>CR. MAXILLA
DIAGNOSTIEK</t>
  </si>
  <si>
    <t>CRANIUM Anatomie Maxilla 1A</t>
  </si>
  <si>
    <t>CRANIUM Anatomie Maxilla 1B</t>
  </si>
  <si>
    <t>CRANIUM Diagnostiek Maxilla 1A</t>
  </si>
  <si>
    <t>CRANIUM Diagnostiek Maxilla 1B</t>
  </si>
  <si>
    <t>CRANIUM Therapie Maxilla 1A</t>
  </si>
  <si>
    <t>CRANIUM Therapie Maxilla 1B</t>
  </si>
  <si>
    <t>CRANIUM Therapie Maxilla 2A</t>
  </si>
  <si>
    <t>CRANIUM Therapie Maxilla 2B</t>
  </si>
  <si>
    <t>CRANIUM Ana/Diag Naso/Lacri 1A</t>
  </si>
  <si>
    <t>CRANIUM Ana/Diag Naso/Lacri 1B</t>
  </si>
  <si>
    <t>CRANIUM Therapie Naso/Lacri 1A</t>
  </si>
  <si>
    <t>CRANIUM Therapie Naso/Lacri 1B</t>
  </si>
  <si>
    <t>CRANIUM Anatomie Zygoma</t>
  </si>
  <si>
    <t>CRANIUM Diagnostiek Zygoma 1A</t>
  </si>
  <si>
    <t>CRANIUM Diagnostiek Zygoma 1B</t>
  </si>
  <si>
    <t>CRANIUM Therapie Zygoma 1A</t>
  </si>
  <si>
    <t>CRANIUM Therapie Zygoma 1B</t>
  </si>
  <si>
    <t>CRANIUM Therapie Zygoma 1C</t>
  </si>
  <si>
    <t>CRANIUM Anatomie Palatinum</t>
  </si>
  <si>
    <t>CRANIUM Diagnose Palatinum</t>
  </si>
  <si>
    <t>CRANIUM Therapie Palatinum</t>
  </si>
  <si>
    <t>CRANIUM Anatomie Manibula</t>
  </si>
  <si>
    <t>CRANIUM Diagnostiek Manibula</t>
  </si>
  <si>
    <t>CRANIUM Therapie Manibula 1A</t>
  </si>
  <si>
    <t>CRANIUM Therapie Manibula 1B</t>
  </si>
  <si>
    <t>CRANIUM Therapie Manibula 2A</t>
  </si>
  <si>
    <t>CRANIUM Therapie Manibula 2B</t>
  </si>
  <si>
    <t>CRANIUM HIS 7</t>
  </si>
  <si>
    <t>CRANIUM HIS 8</t>
  </si>
  <si>
    <t>CRANIUM HIS 9</t>
  </si>
  <si>
    <t>CRANIUM HIS 10</t>
  </si>
  <si>
    <t>ABDOMEN Filosofie concept 1A</t>
  </si>
  <si>
    <t>ABDOMEN Filosofie Concept 1B</t>
  </si>
  <si>
    <t>ABDOMEN Filosofie Concept 2A</t>
  </si>
  <si>
    <t>ABDOMEN Filosofie Concept 2B</t>
  </si>
  <si>
    <t>ABDOMEN Biomechan Concept 1A</t>
  </si>
  <si>
    <t>ABDOMEN Biomechan Concept 1B</t>
  </si>
  <si>
    <t>ABDOMEN Diagn Concept 1A</t>
  </si>
  <si>
    <t>ABDOMEN Diagn Concept 1B</t>
  </si>
  <si>
    <t>ABDOMEN Therapie Concept 1A</t>
  </si>
  <si>
    <t>ABDOMEN Therapie Concept 1B</t>
  </si>
  <si>
    <t>ABDOMEN Concept Therapie 2A</t>
  </si>
  <si>
    <t>ABDOMEN Concept Therapie 2B</t>
  </si>
  <si>
    <t>ABDOMEN Anatomie Oris &amp; Oesophagus 1A</t>
  </si>
  <si>
    <t>ABDOMEN Anatomie Oris &amp; Oesophagus 1B</t>
  </si>
  <si>
    <t>ABDOMEN Anatomie Gaster 1A</t>
  </si>
  <si>
    <t>ABDOMEN Anatomie Gaster 1B</t>
  </si>
  <si>
    <t>ABDOMEN Biomech Gaster 1A</t>
  </si>
  <si>
    <t>ABDOMEN Biomech Gaster 1B</t>
  </si>
  <si>
    <t>ABDOMEN Diagnostiek Gaster 1A</t>
  </si>
  <si>
    <t>ABDOMEN Diagnostiek Gaster 1B</t>
  </si>
  <si>
    <t>ABDOMEN Diagnostiek Gaster 2A</t>
  </si>
  <si>
    <t>ABDOMEN Diagnostiek Gaster 2B</t>
  </si>
  <si>
    <t>ABDOMEN Therapie Gaster 1A</t>
  </si>
  <si>
    <t>ABDOMEN Therapie Gaster 1B</t>
  </si>
  <si>
    <t>ABDOMEN Therapie Gaster 2A</t>
  </si>
  <si>
    <t>ABDOMEN Therapie Gaster 2B</t>
  </si>
  <si>
    <t>ABDOMEN Anatomie Duodenum 1A</t>
  </si>
  <si>
    <t>ABDOMEN Anatomie Duodenum 1B</t>
  </si>
  <si>
    <t>ABDOMEN Biomech Duodenum 1A</t>
  </si>
  <si>
    <t>ABDOMEN Biomech Duodenum 1B</t>
  </si>
  <si>
    <t>ABDOMEN Therapie Duodenum 1A</t>
  </si>
  <si>
    <t>ABDOMEN Therapie Duodenum 1B</t>
  </si>
  <si>
    <t>ABDOMEN Therapie Duodenum 2A</t>
  </si>
  <si>
    <t>ABDOMEN Therapie Duodenum 2B</t>
  </si>
  <si>
    <t>ABDOMEN Ana Intestinum 1A</t>
  </si>
  <si>
    <t>ABDOMEN Ana Intestinum 1B</t>
  </si>
  <si>
    <t>ABDOMEN Biom Intestinum 1A</t>
  </si>
  <si>
    <t>ABDOMEN Biom Intestinum 1B</t>
  </si>
  <si>
    <t>ABDOMEN Diagnostiek Intestinum 1A</t>
  </si>
  <si>
    <t>ABDOMEN Diagnostiek Intestinum 1B</t>
  </si>
  <si>
    <t>ABDOMEN Diagnostiek Intestinum 2A</t>
  </si>
  <si>
    <t>ABDOMEN Diagnostiek Intestinum 2B</t>
  </si>
  <si>
    <t>ABDOMEN Therapie Intestinum 1A</t>
  </si>
  <si>
    <t>ABDOMEN Therapie Intestinum 1B</t>
  </si>
  <si>
    <t>ABDOMEN Therapie Intestinum 2A</t>
  </si>
  <si>
    <t>ABDOMEN Therapie Intestinum 2B</t>
  </si>
  <si>
    <t>ABDOMEN Therapie Intestinum 3A</t>
  </si>
  <si>
    <t>ABDOMEN Therapie Intestinum 3B</t>
  </si>
  <si>
    <t>ABDOMEN Anatomie Colon 1A</t>
  </si>
  <si>
    <t>ABDOMEN Anatomie Colon 1B</t>
  </si>
  <si>
    <t>ABDOMEN Anatomie Colon 2A</t>
  </si>
  <si>
    <t>ABDOMEN Anatomie Colon 2B</t>
  </si>
  <si>
    <t>ABDOMEN Biomechanica Colon 1A</t>
  </si>
  <si>
    <t>ABDOMEN Biomechanica Colon 1B</t>
  </si>
  <si>
    <t>ABDOMEN Diagnistiek Colon 1A</t>
  </si>
  <si>
    <t>ABDOMEN Diagnistiek Colon 1B</t>
  </si>
  <si>
    <t>ABDOMEN Diagnistiek Colon 2A</t>
  </si>
  <si>
    <t>ABDOMEN Diagnistiek Colon 2B</t>
  </si>
  <si>
    <t>ABDOMEN Therapie Colon 1A</t>
  </si>
  <si>
    <t>ABDOMEN Therapie Colon 1B</t>
  </si>
  <si>
    <t>ABDOMEN Therapie Colon 2A</t>
  </si>
  <si>
    <t>ABDOMEN Therapie Colon 2B</t>
  </si>
  <si>
    <t>ABDOMEN Therapie Colon 3A</t>
  </si>
  <si>
    <t>ABDOMEN Therapie Colon 3B</t>
  </si>
  <si>
    <t>ABDOMEN Anatomie Hepar 1A</t>
  </si>
  <si>
    <t>ABDOMEN Anatomie Hepar 1B</t>
  </si>
  <si>
    <t>ABDOMEN Biomechanica Hepar 1A</t>
  </si>
  <si>
    <t>ABDOMEN Biomechanica Hepar 1B</t>
  </si>
  <si>
    <t>ABDOMEN Diagnostiek Hepar-GB 1A</t>
  </si>
  <si>
    <t>ABDOMEN Diagnostiek Hepar-GB 1B</t>
  </si>
  <si>
    <t>ABDOMEN Diagnostiek Hepar-GB 2A</t>
  </si>
  <si>
    <t>ABDOMEN Diagnostiek Hepar-GB 2B</t>
  </si>
  <si>
    <t>ABDOMEN Diagnostiek Hepar-GB 3A</t>
  </si>
  <si>
    <t>ABDOMEN Diagnostiek Hepar-GB 3B</t>
  </si>
  <si>
    <t>ABDOMEN Therapie Hepar-GB 1A</t>
  </si>
  <si>
    <t>ABDOMEN Therapie Hepar-GB 1B</t>
  </si>
  <si>
    <t>ABDOMEN Therapie Hepar-GB 2A</t>
  </si>
  <si>
    <t>ABDOMEN Therapie Hepar-GB 2B</t>
  </si>
  <si>
    <t>ABDOMEN Therapie Hepar-GB 3A</t>
  </si>
  <si>
    <t>ABDOMEN Therapie Hepar-GB 3B</t>
  </si>
  <si>
    <t>ABDOMEN Anatomie Ren 1A</t>
  </si>
  <si>
    <t>ABDOMEN Anatomie Ren 1B</t>
  </si>
  <si>
    <t>ABDOMEN Biomechanica Ren 1A</t>
  </si>
  <si>
    <t>ABDOMEN Biomechanica Ren 1B</t>
  </si>
  <si>
    <t>ABDOMEN Diagnostiek Ren 1A</t>
  </si>
  <si>
    <t>ABDOMEN Diagnostiek Ren 1B</t>
  </si>
  <si>
    <t>ABDOMEN Diagnostiek Ren 2A</t>
  </si>
  <si>
    <t>ABDOMEN Diagnostiek Ren 2B</t>
  </si>
  <si>
    <t>ABDOMEN Therapie Ren 1A</t>
  </si>
  <si>
    <t>ABDOMEN Therapie Ren 1B</t>
  </si>
  <si>
    <t>ABDOMEN Therapie Ren 2A</t>
  </si>
  <si>
    <t>ABDOMEN Therapie Ren 2B</t>
  </si>
  <si>
    <t>ABDOMEN Anatomie V.Ur/Rec 1A</t>
  </si>
  <si>
    <t>ABDOMEN Anatomie V.Ur/Rec 1B</t>
  </si>
  <si>
    <t>ABDOMEN Biomechanica V.Ur/Rec 1B</t>
  </si>
  <si>
    <t>ABDOMEN Biomechanica V.Ur/Rec 1A</t>
  </si>
  <si>
    <t>ABDOMEN Diagnostiek V.Ur/Rec 1A</t>
  </si>
  <si>
    <t>ABDOMEN Diagnostiek V.Ur/Rec 1B</t>
  </si>
  <si>
    <t>ABDOMEN Therapie V.Ur/Rec 1A</t>
  </si>
  <si>
    <t>ABDOMEN Therapie V.Ur/Rec 1B</t>
  </si>
  <si>
    <t>ABDOMEN Therapie V.Ur/Rec 2A</t>
  </si>
  <si>
    <t>ABDOMEN Therapie V.Ur/Rec 2B</t>
  </si>
  <si>
    <t>ABDOMEN Anatomie Lien 1A</t>
  </si>
  <si>
    <t>ABDOMEN Anatomie Lien 1B</t>
  </si>
  <si>
    <t>ABDOMEN Diagnostiek Lien 1A</t>
  </si>
  <si>
    <t>ABDOMEN Diagnostiek Lien 1B</t>
  </si>
  <si>
    <t>ABDOMEN Therapie Lien 1A</t>
  </si>
  <si>
    <t>ABDOMEN Therapie Lien 2A</t>
  </si>
  <si>
    <t>ABDOMEN Therapie Lien 1B</t>
  </si>
  <si>
    <t>ABDOMEN Therapie Lien 2B</t>
  </si>
  <si>
    <t>4e jaar deel</t>
  </si>
  <si>
    <t>5e jaar deel</t>
  </si>
  <si>
    <t>ABDOMEN Anatomie Pancreas 1B</t>
  </si>
  <si>
    <t>ABDOMEN Anatomie Pancreas 1A</t>
  </si>
  <si>
    <t>ABDOMEN Biomech Pancreas 1A</t>
  </si>
  <si>
    <t>ABDOMEN Biomech Pancreas 1B</t>
  </si>
  <si>
    <t>ABDOMEN Diagnostiek Pancreas 1A</t>
  </si>
  <si>
    <t>ABDOMEN Therapie Pancreas 1A</t>
  </si>
  <si>
    <t>ABDOMEN Therapie Pancreas 1B</t>
  </si>
  <si>
    <t>6e jaar deel</t>
  </si>
  <si>
    <t>Compensatie in 1e jaar voltijd</t>
  </si>
  <si>
    <t>o&amp;b ZIT IN DE
 LESSEN Bk-Wk &amp; Extr</t>
  </si>
  <si>
    <t>TOT vol</t>
  </si>
  <si>
    <t>TOTAAL lesuren</t>
  </si>
  <si>
    <t>TOTAAL Zelfstudie</t>
  </si>
  <si>
    <t xml:space="preserve">TOTAAL opdracht </t>
  </si>
  <si>
    <t>TOTAAL UREN</t>
  </si>
  <si>
    <t>ECTS</t>
  </si>
  <si>
    <t>Jaar 1-4</t>
  </si>
  <si>
    <t>ZS</t>
  </si>
  <si>
    <t>Sta/Klin</t>
  </si>
  <si>
    <t>DO/Thesis</t>
  </si>
  <si>
    <t>DA</t>
  </si>
  <si>
    <t>jaar 7</t>
  </si>
  <si>
    <t>Incl. 5e jaar</t>
  </si>
  <si>
    <t>DO</t>
  </si>
  <si>
    <t>jaar 6</t>
  </si>
  <si>
    <t>Prak SV</t>
  </si>
  <si>
    <t>jaar 5</t>
  </si>
  <si>
    <t>jaar 4</t>
  </si>
  <si>
    <t>Stage</t>
  </si>
  <si>
    <t>jaar 3</t>
  </si>
  <si>
    <t>jaar 2</t>
  </si>
  <si>
    <t>uur/week</t>
  </si>
  <si>
    <t>Prop-deel</t>
  </si>
  <si>
    <t>Prop-vol</t>
  </si>
  <si>
    <t xml:space="preserve">jaar 1 </t>
  </si>
  <si>
    <t>Deeltijd</t>
  </si>
  <si>
    <t>Voltijd</t>
  </si>
  <si>
    <t>DA-uren zonder stage &amp; examens</t>
  </si>
  <si>
    <t>Examens                                                                                                                                                                                        150</t>
  </si>
  <si>
    <t>Tentamens</t>
  </si>
  <si>
    <t>Voorbereiding van de masterproef</t>
  </si>
  <si>
    <t>Informatica</t>
  </si>
  <si>
    <t>Methodologie van het onderzoek in de osteopathie</t>
  </si>
  <si>
    <t>Medische statistiek</t>
  </si>
  <si>
    <t>Statistiek
Methodologie
Thesis</t>
  </si>
  <si>
    <t>Ambulante kliniek van het Instituut</t>
  </si>
  <si>
    <t>Klinische stage osteopathiepraktijken</t>
  </si>
  <si>
    <t>Stage gezondheidszorg</t>
  </si>
  <si>
    <t>Snuffelstage</t>
  </si>
  <si>
    <t>Klinische Stage</t>
  </si>
  <si>
    <t>Osteopathische Kliniek</t>
  </si>
  <si>
    <t>Management, praktijkvoering</t>
  </si>
  <si>
    <t>Pediatrie, graviditeit, sport, trauma, gerontologie</t>
  </si>
  <si>
    <t>Massageleer</t>
  </si>
  <si>
    <t>filosofie</t>
  </si>
  <si>
    <t>Voedingsleer</t>
  </si>
  <si>
    <t>specifieke cursussen</t>
  </si>
  <si>
    <t>visceraal</t>
  </si>
  <si>
    <t>Synthese en integratie (praktijk)</t>
  </si>
  <si>
    <t>craniaal</t>
  </si>
  <si>
    <t>Osteopatische principes en filosofie</t>
  </si>
  <si>
    <t>parietaal</t>
  </si>
  <si>
    <t>Herhaling Integratie Synthese (Parietaal, Cranium, viscera)</t>
  </si>
  <si>
    <t>totaal</t>
  </si>
  <si>
    <t>therapie</t>
  </si>
  <si>
    <t>diagnostiek</t>
  </si>
  <si>
    <t>biomech</t>
  </si>
  <si>
    <t>ana</t>
  </si>
  <si>
    <t>Sutherland technieken</t>
  </si>
  <si>
    <t>Fascia tensecrety</t>
  </si>
  <si>
    <t>therapie viscera</t>
  </si>
  <si>
    <t>therapie cranium</t>
  </si>
  <si>
    <t>therapie parietaal: wervelkolom, extremiteiten</t>
  </si>
  <si>
    <t>diagnostiek viscera</t>
  </si>
  <si>
    <t>diagnostiek cranium</t>
  </si>
  <si>
    <t>Diagnostiek parietaal, wervelkolom, extremiteiten</t>
  </si>
  <si>
    <t>Biomechanica viscera</t>
  </si>
  <si>
    <t>Biomechanica Cranium</t>
  </si>
  <si>
    <t>Biomechanica parietaal extremiteiten, wervelkolom</t>
  </si>
  <si>
    <t>visc &amp; thor</t>
  </si>
  <si>
    <t>Anatomie viscera, incl. palpatie</t>
  </si>
  <si>
    <t>cran</t>
  </si>
  <si>
    <t>Anatomie cranium, incl. palpatie</t>
  </si>
  <si>
    <t>ext &amp; Thor</t>
  </si>
  <si>
    <t>Anatomie parietaal: wervelkolom, extremiteiten), incl palpatie</t>
  </si>
  <si>
    <t>Osteopathische Wetenschap</t>
  </si>
  <si>
    <t>bk-wk</t>
  </si>
  <si>
    <t>fysiologie</t>
  </si>
  <si>
    <t>regulier</t>
  </si>
  <si>
    <t>EHBO</t>
  </si>
  <si>
    <t>ther</t>
  </si>
  <si>
    <t>diag</t>
  </si>
  <si>
    <t>biom</t>
  </si>
  <si>
    <t>Medisch</t>
  </si>
  <si>
    <t>andere geneeskunde</t>
  </si>
  <si>
    <t>Rooster</t>
  </si>
  <si>
    <t>bio-energetica (Model)</t>
  </si>
  <si>
    <t>bio-psychologie-sociologie (Model)</t>
  </si>
  <si>
    <t>Stelsels &amp; systemen (Model respir &amp; circulatie)</t>
  </si>
  <si>
    <t>Biomechanica (Model)</t>
  </si>
  <si>
    <t>Embryologie / evolutieleer</t>
  </si>
  <si>
    <t>neuro &amp; Nn craniales</t>
  </si>
  <si>
    <t>Neurologie (Model)</t>
  </si>
  <si>
    <t>Medische Beeldvorming</t>
  </si>
  <si>
    <t>Farmacologie / laboratorium</t>
  </si>
  <si>
    <t>Uitsluitingsdiagnostiek</t>
  </si>
  <si>
    <t>Medische Wetenschap</t>
  </si>
  <si>
    <t>Biomechnica</t>
  </si>
  <si>
    <t>zie embryo rooster</t>
  </si>
  <si>
    <t>paleontologie</t>
  </si>
  <si>
    <t>zie fysiologie rooster</t>
  </si>
  <si>
    <t>Biofysica</t>
  </si>
  <si>
    <t>Biologie (cel en systemen)</t>
  </si>
  <si>
    <t>Biochemie</t>
  </si>
  <si>
    <t>Evolutieleer / embryologie</t>
  </si>
  <si>
    <t>Menselijke anatomie (bewegingsapparaat)</t>
  </si>
  <si>
    <t>Basis Wetenschap</t>
  </si>
  <si>
    <t>Geschiedenis van de geneeskunde en osteopathie</t>
  </si>
  <si>
    <t>Sociologie</t>
  </si>
  <si>
    <t>Klinische psychologie en psychiatrie</t>
  </si>
  <si>
    <t>Humane Wetenschap</t>
  </si>
  <si>
    <t>Beroepsethiek</t>
  </si>
  <si>
    <t>Gezondheidszorg / wetgeving</t>
  </si>
  <si>
    <t>Wetenschappelijk Engels</t>
  </si>
  <si>
    <t>Algemene medische cultuur</t>
  </si>
  <si>
    <t>2e jaar
rooster</t>
  </si>
  <si>
    <t>ZS
tot</t>
  </si>
  <si>
    <t>DO
tot</t>
  </si>
  <si>
    <t>TOTAL  
DA UREN</t>
  </si>
  <si>
    <t>DEEL 
TOTAL</t>
  </si>
  <si>
    <t>5e jaar
DA</t>
  </si>
  <si>
    <t>4e jaar
DA</t>
  </si>
  <si>
    <t>3e jaar
DA</t>
  </si>
  <si>
    <t>2e jaar
DA</t>
  </si>
  <si>
    <t>1e jaar
DA</t>
  </si>
  <si>
    <t>VOLTIJD OPLEIDING OSTEOPTHIE CS (uren)</t>
  </si>
  <si>
    <t>uur</t>
  </si>
  <si>
    <t>O&amp;B</t>
  </si>
  <si>
    <t>Visceraal</t>
  </si>
  <si>
    <t>Onderdeel</t>
  </si>
  <si>
    <t>Lesuren (DA)</t>
  </si>
  <si>
    <t>Opdrachten (DO)</t>
  </si>
  <si>
    <t>Zelfstudie (ZS)</t>
  </si>
  <si>
    <t>Biomechanica</t>
  </si>
  <si>
    <t>Diagnostiek</t>
  </si>
  <si>
    <t>Therapie</t>
  </si>
  <si>
    <t>O &amp; B, concept</t>
  </si>
  <si>
    <t>Bekken Wervelkolom</t>
  </si>
  <si>
    <t>Paleontologie</t>
  </si>
  <si>
    <t>Algemene embryologie</t>
  </si>
  <si>
    <t>Embryologie &amp; Evolutieleer</t>
  </si>
  <si>
    <t>Algemene fysiologie</t>
  </si>
  <si>
    <t>Specifieke Fysiologie</t>
  </si>
  <si>
    <t>Alg</t>
  </si>
  <si>
    <t>Spe</t>
  </si>
  <si>
    <t>Int</t>
  </si>
  <si>
    <t>FYSIOLOGIE Histologie Musc.weefsel 3</t>
  </si>
  <si>
    <t>FYSIOLOGIE Histologie Neuron.weefsel 3</t>
  </si>
  <si>
    <t>dagen</t>
  </si>
  <si>
    <t>DTOS</t>
  </si>
  <si>
    <t>VTOS</t>
  </si>
  <si>
    <t>vasculair aspect (art, ven, lymfe), neurologisch aspect</t>
  </si>
  <si>
    <t>BEKKEN/WERVELKOLOM</t>
  </si>
  <si>
    <t>LESSEN</t>
  </si>
  <si>
    <t>Ilium</t>
  </si>
  <si>
    <t>Sacrum</t>
  </si>
  <si>
    <t>Pubis</t>
  </si>
  <si>
    <t>Lumbale wervwelkolom</t>
  </si>
  <si>
    <t>Pelvis</t>
  </si>
  <si>
    <t>Thoracale wervelkolom</t>
  </si>
  <si>
    <t>Cervicale wervelkolom</t>
  </si>
  <si>
    <t>Herhaling</t>
  </si>
  <si>
    <t>opleiding</t>
  </si>
  <si>
    <t>jaar</t>
  </si>
  <si>
    <t>vak</t>
  </si>
  <si>
    <t>onderdeel</t>
  </si>
  <si>
    <t>lessen</t>
  </si>
  <si>
    <t>aantal lesuren</t>
  </si>
  <si>
    <t>Bekken/wervelkolom</t>
  </si>
  <si>
    <t>Anatomie ilium</t>
  </si>
  <si>
    <t>Palpatie ilium</t>
  </si>
  <si>
    <t>Palpatie</t>
  </si>
  <si>
    <t>Lumbale Wk</t>
  </si>
  <si>
    <t>Anatomie Lwk</t>
  </si>
  <si>
    <t>Biomechanica Lwk</t>
  </si>
  <si>
    <t>Cervicale Wk</t>
  </si>
  <si>
    <t>Anatomie Cwk</t>
  </si>
  <si>
    <t>Palpatie ana Cwk-1</t>
  </si>
  <si>
    <t>Palpatie ana Cwk-2</t>
  </si>
  <si>
    <t>Biomechanica Cwk</t>
  </si>
  <si>
    <t>Diagnostiek Cwk-1</t>
  </si>
  <si>
    <t>Diagnostiek Cwk-2</t>
  </si>
  <si>
    <t>Therapie Cwk-1</t>
  </si>
  <si>
    <t>Therapie Cwk-2</t>
  </si>
  <si>
    <t>Therapie Cwk-3</t>
  </si>
  <si>
    <t>Palpatie ana Lwk</t>
  </si>
  <si>
    <t>Diagnostiek Lwk</t>
  </si>
  <si>
    <t>Therapie Lwk</t>
  </si>
  <si>
    <t>Voorbeeld</t>
  </si>
  <si>
    <t>Structuur</t>
  </si>
  <si>
    <t>Vak</t>
  </si>
  <si>
    <t>ilium, sacrum, pubis, Lwk, Twk, Cwk</t>
  </si>
  <si>
    <t>coxo, genu, pedis, humero, cubis, manis</t>
  </si>
  <si>
    <t>anatomie, PRM, alg.Diagnostiek, Fluida, SSB, RTM, occiput, sphenoid, vomer, temporale, ethmoid, frontale, parietale, maxilla, mandibula</t>
  </si>
  <si>
    <t>Inleiding, inl.diagn, concept, oris, gaster, intestinum, colon, hepar-GB, ren, v.urinaria/rectum, lien, pancreas, pelvis minor</t>
  </si>
  <si>
    <t>Costae, sternum, diafragma, pleura, ATS, pharynx (hals), mediastinum (cor bij abd.)</t>
  </si>
  <si>
    <t>Myofasciaal</t>
  </si>
  <si>
    <t>prologue, romp, pelvis Ex.Inf, Ex.Sup, diag &amp; ther, GOT, tensecrety, integratie</t>
  </si>
  <si>
    <t>biomoleculen, celbiologie, histologiwe, oris, gaster, intestinum, colon, hepar-GB, ren, v.urinaria/rectum, lien, pancreas, integratie, endocrinologie</t>
  </si>
  <si>
    <t>bewegingsapparaat, TGI, hepar, ren, pulmones, cor, circulatie, laboratorium, immunologie, farmacologie, dif.diagnostiek</t>
  </si>
  <si>
    <t>prologue, perifeer, med.spin, cerebellum, cerebrum, diencephalon, sensoriek, motoriek, VZS, nociceptie, nn craniales</t>
  </si>
  <si>
    <t>Embryologie/evolutie</t>
  </si>
  <si>
    <t>Embryogenesis, kiembladen, fluida, neurilatie, metamerisatie, somieten, exztremiteiten, TGI, hepar, urogenitaal, caviteiten</t>
  </si>
  <si>
    <t>PSYCHO-TPR 10 ziektewinst</t>
  </si>
  <si>
    <t>Kliniek</t>
  </si>
  <si>
    <t>Onderzoek &amp; behandelen, verslagen, patienten, rapporten</t>
  </si>
  <si>
    <t xml:space="preserve">TPR, sociologie, praktijkvoering </t>
  </si>
  <si>
    <t xml:space="preserve">Prologue, concept, verklaringsmodellen, paradimata, methologie, </t>
  </si>
  <si>
    <t>Campus</t>
  </si>
  <si>
    <t>Osteopathie</t>
  </si>
  <si>
    <t>hieronder syllabi, ppp en losse documenten plaatsen</t>
  </si>
  <si>
    <t>Onderdelen (zie tabladen voor schemata)</t>
  </si>
  <si>
    <t>Filosofie/methodologie</t>
  </si>
  <si>
    <t>Sociaal/TPR</t>
  </si>
  <si>
    <t>De ruimelijke samenstelling, dimensie en orientatie Lwk (structuur &amp; functie) in relatie tot de omgeving.</t>
  </si>
  <si>
    <t>De ruimelijke samenstelling, dimensie en orientatie Twk (structuur &amp; functie) in relatie tot de omgeving.</t>
  </si>
  <si>
    <t>De ruimelijke samenstelling, dimensie en orientatie Cwk (structuur &amp; functie) in relatie tot de omgeving.</t>
  </si>
  <si>
    <t>Coxae</t>
  </si>
  <si>
    <t>Genu</t>
  </si>
  <si>
    <t>Logan</t>
  </si>
  <si>
    <t>Pedis</t>
  </si>
  <si>
    <t>Sutherland</t>
  </si>
  <si>
    <t>herhaling</t>
  </si>
  <si>
    <t>Humero</t>
  </si>
  <si>
    <t>cubito / manis</t>
  </si>
  <si>
    <t>Onderzoek &amp; behandelen</t>
  </si>
  <si>
    <t xml:space="preserve">Anatomie </t>
  </si>
  <si>
    <t>PRM</t>
  </si>
  <si>
    <t>Fluida</t>
  </si>
  <si>
    <t>RTM</t>
  </si>
  <si>
    <t>SSB</t>
  </si>
  <si>
    <t>Occiput</t>
  </si>
  <si>
    <t>Vomer</t>
  </si>
  <si>
    <t>Sphenoid</t>
  </si>
  <si>
    <t>Temporale</t>
  </si>
  <si>
    <t>Ethmoid</t>
  </si>
  <si>
    <t>Frontale</t>
  </si>
  <si>
    <t>Parietale</t>
  </si>
  <si>
    <t>Maxilla</t>
  </si>
  <si>
    <t>Zygoma</t>
  </si>
  <si>
    <t>Naso/lacrimale</t>
  </si>
  <si>
    <t>Palatinum</t>
  </si>
  <si>
    <t>Mandibula</t>
  </si>
  <si>
    <t>Concept</t>
  </si>
  <si>
    <t>Gaster</t>
  </si>
  <si>
    <t>Duodenum</t>
  </si>
  <si>
    <t>Intestinum</t>
  </si>
  <si>
    <t>Tensie / tonus</t>
  </si>
  <si>
    <t>Intestinum,</t>
  </si>
  <si>
    <t>Colon</t>
  </si>
  <si>
    <t>Hepar</t>
  </si>
  <si>
    <t>Ren</t>
  </si>
  <si>
    <t>Hepar-GB</t>
  </si>
  <si>
    <t>V.Urinaria / Rectum</t>
  </si>
  <si>
    <t>Lien</t>
  </si>
  <si>
    <t>Pancreas</t>
  </si>
  <si>
    <t>Pelvis Minor</t>
  </si>
  <si>
    <t>Celbiologie</t>
  </si>
  <si>
    <t>Histologie</t>
  </si>
  <si>
    <t>Pulmones</t>
  </si>
  <si>
    <t>Metabole integratie</t>
  </si>
  <si>
    <t>Emdocrinologie</t>
  </si>
  <si>
    <t>e</t>
  </si>
  <si>
    <t>Kolom G = aantal uren per onderdeel</t>
  </si>
  <si>
    <t>f</t>
  </si>
  <si>
    <t xml:space="preserve">Kolom H &amp; I = verdeling Deeltijd (DTOS) en Voltijd (VTOS) in welk jaar wat gegeven wordt. </t>
  </si>
  <si>
    <t>g</t>
  </si>
  <si>
    <t xml:space="preserve">Kolom J = Onderdeel zoals in Campus-11 vermeld. </t>
  </si>
  <si>
    <t>h</t>
  </si>
  <si>
    <t>Kolom K = Lessen, met lesnaam volgens rooster</t>
  </si>
  <si>
    <t>leerdoelen per lesuur in te vullen (kolom L)</t>
  </si>
  <si>
    <t>Kolom L = verkorte versie leerdoelen</t>
  </si>
  <si>
    <t>i</t>
  </si>
  <si>
    <t>j</t>
  </si>
  <si>
    <t xml:space="preserve">Kolom M = Canmeds specificatie. </t>
  </si>
  <si>
    <t>Canmeds</t>
  </si>
  <si>
    <t>Costae</t>
  </si>
  <si>
    <t>Sternum</t>
  </si>
  <si>
    <t>Diafragma</t>
  </si>
  <si>
    <t>Pleura</t>
  </si>
  <si>
    <t>ATS</t>
  </si>
  <si>
    <t>Pharynx</t>
  </si>
  <si>
    <t>Mediastinum</t>
  </si>
  <si>
    <t>Integratie</t>
  </si>
  <si>
    <t>Visceraal: Abdomen</t>
  </si>
  <si>
    <t>Spec</t>
  </si>
  <si>
    <t>Pal</t>
  </si>
  <si>
    <t>Evo</t>
  </si>
  <si>
    <t>Embrygenesis</t>
  </si>
  <si>
    <t>Metamerisatie</t>
  </si>
  <si>
    <t>Organogenese</t>
  </si>
  <si>
    <t>Caviteiten</t>
  </si>
  <si>
    <t>Lessen</t>
  </si>
  <si>
    <t>EVOLUTIELEER</t>
  </si>
  <si>
    <t>Synthese</t>
  </si>
  <si>
    <t>Bewegingsapparaat</t>
  </si>
  <si>
    <t>Inleiding TGI</t>
  </si>
  <si>
    <t>Tr circulatores</t>
  </si>
  <si>
    <t>Laboratorium</t>
  </si>
  <si>
    <t>immunologie</t>
  </si>
  <si>
    <t>Diff. Diagnostiek</t>
  </si>
  <si>
    <t>Tr. Gastrointestinalis</t>
  </si>
  <si>
    <t>Tr. Urogenitalis</t>
  </si>
  <si>
    <t>Tr. Respiratorius</t>
  </si>
  <si>
    <t>Algemene Pathologie</t>
  </si>
  <si>
    <t>NEUROLOGIE / NN. CRANIALES</t>
  </si>
  <si>
    <t>vegetatief</t>
  </si>
  <si>
    <t>Motoriek</t>
  </si>
  <si>
    <t>sensoriek</t>
  </si>
  <si>
    <t>Cerebrum</t>
  </si>
  <si>
    <t>Nociceptie</t>
  </si>
  <si>
    <t>Diencephalon</t>
  </si>
  <si>
    <t>Cerebellum</t>
  </si>
  <si>
    <t>Med. Spinalis</t>
  </si>
  <si>
    <t>Perifeer ZS</t>
  </si>
  <si>
    <t>Embryo</t>
  </si>
  <si>
    <t>Nn. Cranialis I-IV</t>
  </si>
  <si>
    <t>Nn. Cranialis XII</t>
  </si>
  <si>
    <t>Nn. Vranialis V</t>
  </si>
  <si>
    <t>Nn. Cranialis VII</t>
  </si>
  <si>
    <t>Algemene neurologie</t>
  </si>
  <si>
    <t>MYOFASCIAAL</t>
  </si>
  <si>
    <t>GOT</t>
  </si>
  <si>
    <t>Ten</t>
  </si>
  <si>
    <t>Kolom B t/m F = opsplitsing naar algemene vakken, zoals anatomie, biomechanica, diagnostiek, therapie (Audits)</t>
  </si>
  <si>
    <t>Prologue</t>
  </si>
  <si>
    <t>Romp / Kettging</t>
  </si>
  <si>
    <t>O &amp; B</t>
  </si>
  <si>
    <t>Extrem Inferior</t>
  </si>
  <si>
    <t>Extrem superior</t>
  </si>
  <si>
    <t>Tensecrety</t>
  </si>
  <si>
    <t>Sneltest</t>
  </si>
  <si>
    <t>Filosofie &amp; Methodologie</t>
  </si>
  <si>
    <t>Sociaal  &amp; TPR</t>
  </si>
  <si>
    <t>Sociaal &amp; TPR</t>
  </si>
  <si>
    <t>Factor</t>
  </si>
  <si>
    <t>SBU</t>
  </si>
  <si>
    <t>Overgangsexamen</t>
  </si>
  <si>
    <t>Schoolexamen</t>
  </si>
  <si>
    <t>Casuistiek-examen</t>
  </si>
  <si>
    <t>Thesis</t>
  </si>
  <si>
    <t>Theorie-contactuur</t>
  </si>
  <si>
    <t>Praktijk-contactuur</t>
  </si>
  <si>
    <t>Verslagen, rapporten</t>
  </si>
  <si>
    <t>Humaan</t>
  </si>
  <si>
    <t>Examens</t>
  </si>
  <si>
    <t>MBK, Propedeuse</t>
  </si>
  <si>
    <t>MBK: Medisch</t>
  </si>
  <si>
    <t>MBK: plus</t>
  </si>
  <si>
    <t>Neurologie plus</t>
  </si>
  <si>
    <t>Sociaal &amp; Science</t>
  </si>
  <si>
    <t>Wet &amp; GZH</t>
  </si>
  <si>
    <t>Biomedisch</t>
  </si>
  <si>
    <t>Massage</t>
  </si>
  <si>
    <t>Biologie</t>
  </si>
  <si>
    <t>Filo</t>
  </si>
  <si>
    <t>Meth</t>
  </si>
  <si>
    <t>Methodes</t>
  </si>
  <si>
    <t>Casereport-1</t>
  </si>
  <si>
    <t>Casereport-2</t>
  </si>
  <si>
    <t>Uirbreiding casereport</t>
  </si>
  <si>
    <t>Verklaringsmodellen</t>
  </si>
  <si>
    <t>Onderzoek &amp; Behandelen</t>
  </si>
  <si>
    <t>Totaal plaatje ROOCS, visie missie + film</t>
  </si>
  <si>
    <t>Vergelijking andere modellen, praktijk ROOCS</t>
  </si>
  <si>
    <t>Klassieke anamnese, klachten, red flags</t>
  </si>
  <si>
    <t xml:space="preserve">Anamnese Tractus GI, Resp, Uro-Gen, Circ. Specifieke vragen. </t>
  </si>
  <si>
    <t>Stand, zit, lig</t>
  </si>
  <si>
    <t>Vormen van palpatie &amp; MFA</t>
  </si>
  <si>
    <t>Sneltesten voor de bovenste en de onderste extremiteit</t>
  </si>
  <si>
    <t>Sneltesten gehele wervelkolom + safety</t>
  </si>
  <si>
    <t>Doel &amp; mogelijkheden</t>
  </si>
  <si>
    <t>Myo-fasciaal, RTM, SSB, Compressie</t>
  </si>
  <si>
    <t>Integratie Abdomen, Pelvis, Wervelokolm, Extremiteiten</t>
  </si>
  <si>
    <t>Neurologische testen + Safety</t>
  </si>
  <si>
    <t>Integratie alle systemen &amp; MFA</t>
  </si>
  <si>
    <t>Demonstratie ROOCS op student</t>
  </si>
  <si>
    <t>Inoefenen onderzoek, inhibitie, normalisatie, evaluatie</t>
  </si>
  <si>
    <t>Demonstratie Patiënt</t>
  </si>
  <si>
    <t>Onderzoek en behandelen 19</t>
  </si>
  <si>
    <t>ROOCS</t>
  </si>
  <si>
    <t>Inspectie</t>
  </si>
  <si>
    <t>Sneltest Extr. Sup-Inf</t>
  </si>
  <si>
    <t>Sneltesten Wk</t>
  </si>
  <si>
    <t>Inhibitie Parietaal</t>
  </si>
  <si>
    <t>Anamnese &amp; Inspectie</t>
  </si>
  <si>
    <t>Sneltest Cranium</t>
  </si>
  <si>
    <t>Int Abd, Pelvis &amp; Par</t>
  </si>
  <si>
    <t>Inhibitie Integratie</t>
  </si>
  <si>
    <t>Demonstratie</t>
  </si>
  <si>
    <r>
      <rPr>
        <sz val="8"/>
        <rFont val="Calibri"/>
        <family val="2"/>
        <scheme val="minor"/>
      </rPr>
      <t>Inhibitie 3</t>
    </r>
    <r>
      <rPr>
        <sz val="8"/>
        <color rgb="FFFF0000"/>
        <rFont val="Calibri"/>
        <family val="2"/>
        <scheme val="minor"/>
      </rPr>
      <t xml:space="preserve">    inhoud???/</t>
    </r>
  </si>
  <si>
    <t>Biopsychocosiaal</t>
  </si>
  <si>
    <t>respiratoir-circulatoir</t>
  </si>
  <si>
    <t>bio-energetisch</t>
  </si>
  <si>
    <t>paradiagmata</t>
  </si>
  <si>
    <t>model osteopathie</t>
  </si>
  <si>
    <t>Ond &amp; Beh</t>
  </si>
  <si>
    <t>Soci</t>
  </si>
  <si>
    <t>Prak</t>
  </si>
  <si>
    <t>Praktijkvoer</t>
  </si>
  <si>
    <t>Voltijd kliniek</t>
  </si>
  <si>
    <t>Voltijd stage</t>
  </si>
  <si>
    <t>Plus-deel</t>
  </si>
  <si>
    <t>Zelfstudie</t>
  </si>
  <si>
    <t>Opdrachten</t>
  </si>
  <si>
    <t>Voeding</t>
  </si>
  <si>
    <t>Pathologie &amp; Farma</t>
  </si>
  <si>
    <t>Palp anatomie plus</t>
  </si>
  <si>
    <t>TOTAAL ECTS</t>
  </si>
  <si>
    <t>Gesprek &amp; Psychiatrie</t>
  </si>
  <si>
    <t>Parietaal</t>
  </si>
  <si>
    <t>Craniaal</t>
  </si>
  <si>
    <t>MBK</t>
  </si>
  <si>
    <t>Plus</t>
  </si>
  <si>
    <t>Specieel</t>
  </si>
  <si>
    <t>Humaan-concept</t>
  </si>
  <si>
    <t>Klinisch</t>
  </si>
  <si>
    <t>Stage &amp; kliniek</t>
  </si>
  <si>
    <t>Evolutie</t>
  </si>
  <si>
    <t>EVOLUTIE
ONTO/FYLO</t>
  </si>
  <si>
    <t>EVOLUTIE
Basis-1</t>
  </si>
  <si>
    <t>EVOLUTIE
Basis-2</t>
  </si>
  <si>
    <t>Biomoleculen</t>
  </si>
  <si>
    <t>typologie</t>
  </si>
  <si>
    <t>oefeningen</t>
  </si>
  <si>
    <t>pijn</t>
  </si>
  <si>
    <t>ziektewinst</t>
  </si>
  <si>
    <t>visie therapeut</t>
  </si>
  <si>
    <t>psycho-factoren</t>
  </si>
  <si>
    <t>ABDOMEN Inleiding</t>
  </si>
  <si>
    <t>Inleiding</t>
  </si>
  <si>
    <t>Deeltijd Osteopathie</t>
  </si>
  <si>
    <t>Voltijds Osteopathie</t>
  </si>
  <si>
    <t>Gezondheidswerker</t>
  </si>
  <si>
    <t>Klinisch Expert</t>
  </si>
  <si>
    <t>Communicator</t>
  </si>
  <si>
    <t>Student, onderzoeker</t>
  </si>
  <si>
    <t>Gezonheidsbevorderaar</t>
  </si>
  <si>
    <t>Manager</t>
  </si>
  <si>
    <t>Professioneel</t>
  </si>
  <si>
    <t>Competenties Osteo</t>
  </si>
  <si>
    <t>Bk/Wk</t>
  </si>
  <si>
    <t>Ext</t>
  </si>
  <si>
    <t>Abd</t>
  </si>
  <si>
    <t>Cran</t>
  </si>
  <si>
    <t>MyoF</t>
  </si>
  <si>
    <t>Thor</t>
  </si>
  <si>
    <t>lijn tussen SIPS en trochanter major: m. piriformis, m. gluteus medius, foramen supra-piriformis. lijn tussen SIPS en tuber ischiadicum: foramen infra-piriformis, spina ischiadica. lijn tussen tuber ischiadicum en trochanter major: trochanter minor. 
Het trigonum femorale mediale (Scarpa): met als begrenzing: lig. inguinale, m. sartorius en m. adductor longus. Als inhoud: m. psoas (bursa ilio-pectinea), a. femoralis, ganglion van Cloquet… Het trigonum femorale laterale</t>
  </si>
  <si>
    <t>Competenties Medisch</t>
  </si>
  <si>
    <t>Patho</t>
  </si>
  <si>
    <t>Fysio</t>
  </si>
  <si>
    <t>Neuro</t>
  </si>
  <si>
    <t>Biomed</t>
  </si>
  <si>
    <t>Compet Hum &amp; stage</t>
  </si>
  <si>
    <t>Level 6</t>
  </si>
  <si>
    <t>Level 7</t>
  </si>
  <si>
    <t>S &amp; TPR</t>
  </si>
  <si>
    <t>Fi &amp; Meth</t>
  </si>
  <si>
    <t xml:space="preserve">Examen </t>
  </si>
  <si>
    <t>Dublin descriptoren</t>
  </si>
  <si>
    <t>LESUREN</t>
  </si>
  <si>
    <t>Canmeds Kliniek</t>
  </si>
  <si>
    <t>Canmeds Stage</t>
  </si>
  <si>
    <t>%</t>
  </si>
  <si>
    <t>Prop + MBK</t>
  </si>
  <si>
    <t>Specif embryologie</t>
  </si>
  <si>
    <t>Specif neurologie</t>
  </si>
  <si>
    <t>Specif Pathologie</t>
  </si>
  <si>
    <t>Competenties totaal</t>
  </si>
  <si>
    <t>Vrijstelling (paramedisch)</t>
  </si>
  <si>
    <t>Verslag, rapport</t>
  </si>
  <si>
    <t>Examen</t>
  </si>
  <si>
    <t>Rapport</t>
  </si>
  <si>
    <t>ANATOMIE</t>
  </si>
  <si>
    <t>ANATOMIE cytologie</t>
  </si>
  <si>
    <t>ANATOMIE inleid bew.app. 1</t>
  </si>
  <si>
    <t>ANATOMIE tr.digistivus 1</t>
  </si>
  <si>
    <t>ANATOMIE tr.respiratorius 1</t>
  </si>
  <si>
    <t>ANATOMIE extrem. inf. 1</t>
  </si>
  <si>
    <t>ANATOMIE extrem. sup. 1</t>
  </si>
  <si>
    <t>ANATOMIE syndesmologie 1</t>
  </si>
  <si>
    <t>ANATOMIE romp 5</t>
  </si>
  <si>
    <t>ANATOMIE tr.digistivus 5</t>
  </si>
  <si>
    <t>ANATOMIE tr.urinalis 1</t>
  </si>
  <si>
    <t>ANATOMIE
1 CYTO / HISTO</t>
  </si>
  <si>
    <t>ANATOMIE
9 TR. CIRCULAT</t>
  </si>
  <si>
    <t>ANATOMIE
14 BEW.APP OSTEO</t>
  </si>
  <si>
    <t>ANATOMIE
21 BEW.APP.MYO</t>
  </si>
  <si>
    <t xml:space="preserve">ANATOMIE histologie </t>
  </si>
  <si>
    <t>ANATOMIE inleid bew.app. 2</t>
  </si>
  <si>
    <t>ANATOMIE tr.digistivus 2</t>
  </si>
  <si>
    <t>ANATOMIE tr.respiratorius 2</t>
  </si>
  <si>
    <t>ANATOMIE extrem. inf. 2</t>
  </si>
  <si>
    <t>ANATOMIE extrem. sup. 2</t>
  </si>
  <si>
    <t>ANATOMIE syndesmologie 2</t>
  </si>
  <si>
    <t>ANATOMIE romp 6</t>
  </si>
  <si>
    <t>ANATOMIE tr.digistivus 6</t>
  </si>
  <si>
    <t>ANATOMIE tr.urinalis 2</t>
  </si>
  <si>
    <t>ANATOMIE
2 MYOLOGIE</t>
  </si>
  <si>
    <t>ANATOMIE
10 TR. RESPIRAT</t>
  </si>
  <si>
    <t>ANATOMIE
15 BEW.APP OSTEO</t>
  </si>
  <si>
    <t>ANATOMIE
22 BEW.APP.MYO</t>
  </si>
  <si>
    <t>ANATOMIE myologie 1</t>
  </si>
  <si>
    <t>ANATOMIE romp 1</t>
  </si>
  <si>
    <t>ANATOMIE tr.digistivus 3</t>
  </si>
  <si>
    <t>ANATOMIE extrem. inf. 3</t>
  </si>
  <si>
    <t>ANATOMIE extrem. sup. 3</t>
  </si>
  <si>
    <t>ANATOMIE tr.circulatorius 1</t>
  </si>
  <si>
    <t>ANATOMIE tr.genitalis 1</t>
  </si>
  <si>
    <t>ANATOMIE
3 OSTEOLOGIE</t>
  </si>
  <si>
    <t xml:space="preserve">ANATOMIE
11 TR. UROGENIT </t>
  </si>
  <si>
    <t>ANATOMIE
16 BEW.APP OSTEO</t>
  </si>
  <si>
    <t>ANATOMIE
23 BEW.APP.MYO</t>
  </si>
  <si>
    <t>ANATOMIE myologie 2</t>
  </si>
  <si>
    <t>ANATOMIE romp 2</t>
  </si>
  <si>
    <t>ANATOMIE tr.digistivus 4</t>
  </si>
  <si>
    <t>ANATOMIE extrem. inf. 4</t>
  </si>
  <si>
    <t>ANATOMIE extrem. sup. 4</t>
  </si>
  <si>
    <t>ANATOMIE tr.circulatorius 2</t>
  </si>
  <si>
    <t>ANATOMIE tr.genitalis 2</t>
  </si>
  <si>
    <t>ANATOMIE
4 SYNDESMOLOGIE</t>
  </si>
  <si>
    <t xml:space="preserve">ANATOMIE
12 TR. UROGENIT </t>
  </si>
  <si>
    <t xml:space="preserve">ANATOMIE
17 BEW.APP. K/L </t>
  </si>
  <si>
    <t>ANATOMIE
24 BEW.APP.MYO</t>
  </si>
  <si>
    <t>ANATOMIE osteologie 1</t>
  </si>
  <si>
    <t>ANATOMIE romp 3</t>
  </si>
  <si>
    <t>ANATOMIE extrem. inf. 5</t>
  </si>
  <si>
    <t>ANATOMIE extrem. sup. 5</t>
  </si>
  <si>
    <t>ANATOMIE zintuigen 1</t>
  </si>
  <si>
    <t>ANATOMIE
5 INL BEW APP</t>
  </si>
  <si>
    <t xml:space="preserve">ANATOMIE
13 ZINTUIGEN </t>
  </si>
  <si>
    <t xml:space="preserve">ANATOMIE
18 BEW.APP. K/L </t>
  </si>
  <si>
    <t>ANATOMIE osteologie 2</t>
  </si>
  <si>
    <t>ANATOMIE romp 4</t>
  </si>
  <si>
    <t>ANATOMIE extrem. inf. 6</t>
  </si>
  <si>
    <t>ANATOMIE extrem. sup. 6</t>
  </si>
  <si>
    <t>ANATOMIE zintuigen 2</t>
  </si>
  <si>
    <t>ANATOMIE
6 TR DIGESTIVUS</t>
  </si>
  <si>
    <t>ANATOMIE
19 BEW.APP.MYO</t>
  </si>
  <si>
    <t>ANATOMIE extrem. inf. 7</t>
  </si>
  <si>
    <t>ANATOMIE extrem. sup. 7</t>
  </si>
  <si>
    <t xml:space="preserve">ANATOMIE
7 TR. DIGESTIVUS </t>
  </si>
  <si>
    <t>ANATOMIE
20 BEW.APP.MYO</t>
  </si>
  <si>
    <t>ANATOMIE extrem. inf. 8</t>
  </si>
  <si>
    <t>ANATOMIE extrem. sup. 8</t>
  </si>
  <si>
    <t xml:space="preserve">ANATOMIE
8 TR. DIGESTIVUS </t>
  </si>
  <si>
    <t>ANATOMIE PALPATIE</t>
  </si>
  <si>
    <t>ANA-PALP inleiding 1</t>
  </si>
  <si>
    <t>ANA-PALP buik 1</t>
  </si>
  <si>
    <t>ANA-PALP percussie 1</t>
  </si>
  <si>
    <t>ANA-PALP articulationes 1</t>
  </si>
  <si>
    <t>ANA-PALP spieren 1</t>
  </si>
  <si>
    <t>ANA-PALP cranium 1</t>
  </si>
  <si>
    <t>ANA-PALP art &amp; musc 1</t>
  </si>
  <si>
    <t>ANA-PALP inleiding 2</t>
  </si>
  <si>
    <t>ANA-PALP buik 2</t>
  </si>
  <si>
    <t>ANA-PALP percussie 2</t>
  </si>
  <si>
    <t>ANA-PALP articulationes 2</t>
  </si>
  <si>
    <t>ANA-PALP spieren 2</t>
  </si>
  <si>
    <t>ANA-PALP cranium 2</t>
  </si>
  <si>
    <t>ANA-PALP art &amp; musc 2</t>
  </si>
  <si>
    <t>ANA-PALP inleid huid 1</t>
  </si>
  <si>
    <t>ANA-PALP buik 3</t>
  </si>
  <si>
    <t>ANA-PALP asculatie 1</t>
  </si>
  <si>
    <t>ANA-PALP articulationes 3</t>
  </si>
  <si>
    <t>ANA-PALP spieren 3</t>
  </si>
  <si>
    <t>ANA-PALP cranium 3</t>
  </si>
  <si>
    <t>ANA-PALP art &amp; musc 3</t>
  </si>
  <si>
    <t>ANA-PALP inlei huid 2</t>
  </si>
  <si>
    <t>ANA-PALP buik 4</t>
  </si>
  <si>
    <t>ANA-PALP asculatie 2</t>
  </si>
  <si>
    <t>ANA-PALP articulationes 4</t>
  </si>
  <si>
    <t>ANA-PALP spieren 4</t>
  </si>
  <si>
    <t>ANA-PALP cranium 4</t>
  </si>
  <si>
    <t>ANA-PALP art &amp; musc 4</t>
  </si>
  <si>
    <t>ANA-PALP inleid spier 1</t>
  </si>
  <si>
    <t>ANA-PALP thorax 1</t>
  </si>
  <si>
    <t>ANA-PALP bew-as 1</t>
  </si>
  <si>
    <t>ANA-PALP articulationes 5</t>
  </si>
  <si>
    <t>ANA-PALP spieren 5</t>
  </si>
  <si>
    <t>ANA-PALP cranium 5</t>
  </si>
  <si>
    <t>ANA-PALP art &amp; musc 5</t>
  </si>
  <si>
    <t>ANA-PALP inleid spier 2</t>
  </si>
  <si>
    <t>ANA-PALP thorax 2</t>
  </si>
  <si>
    <t>ANA-PALP bew-as 2</t>
  </si>
  <si>
    <t>ANA-PALP articulationes 6</t>
  </si>
  <si>
    <t>ANA-PALP spieren 6</t>
  </si>
  <si>
    <t>ANA-PALP cranium 6</t>
  </si>
  <si>
    <t>ANA-PALP art &amp; musc 6</t>
  </si>
  <si>
    <t>ANA-PALP inleid bot 1</t>
  </si>
  <si>
    <t>ANA-PALP thorax 3</t>
  </si>
  <si>
    <t>ANA-PALP bew-as 3</t>
  </si>
  <si>
    <t>ANA-PALP articulationes 7</t>
  </si>
  <si>
    <t>ANA-PALP spieren 7</t>
  </si>
  <si>
    <t>ANA-PALP cranium 7</t>
  </si>
  <si>
    <t>ANA-PALP art &amp; musc 7</t>
  </si>
  <si>
    <t>ANA-PALP inleid bot 2</t>
  </si>
  <si>
    <t>ANA-PALP thorax 4</t>
  </si>
  <si>
    <t>ANA-PALP bew-as 4</t>
  </si>
  <si>
    <t>ANA-PALP articulationes 8</t>
  </si>
  <si>
    <t>ANA-PALP spieren 8</t>
  </si>
  <si>
    <t>ANA-PALP cranium 8</t>
  </si>
  <si>
    <t>ANA-PALP art &amp; musc 8</t>
  </si>
  <si>
    <t>1B</t>
  </si>
  <si>
    <t>2B</t>
  </si>
  <si>
    <t>3B</t>
  </si>
  <si>
    <t>4B</t>
  </si>
  <si>
    <t>5B</t>
  </si>
  <si>
    <t>63B</t>
  </si>
  <si>
    <t>71B</t>
  </si>
  <si>
    <t>MBK-Anatomie</t>
  </si>
  <si>
    <t>PROP</t>
  </si>
  <si>
    <t>PLUS</t>
  </si>
  <si>
    <t>Extra</t>
  </si>
  <si>
    <t>lesinhoud</t>
  </si>
  <si>
    <t>P</t>
  </si>
  <si>
    <t>Basis</t>
  </si>
  <si>
    <t>wat een cel is en uit welke onderdelen de cel is opgebouwd.</t>
  </si>
  <si>
    <t>onderlinge verbinding van cellen in relatie tot verschillende soorten weefsels.</t>
  </si>
  <si>
    <t>hoe een spier is opgebouwd in relatie tot zijn functie met de omgeving.</t>
  </si>
  <si>
    <t>hoe de ontwikkeling van bot plaatsvindt, hoe bot is opgebouwd en uit welke verschillende soorten botstukken het skelet bestaat.</t>
  </si>
  <si>
    <t>hoe een gewricht is opgebouwd om te kunnen voldoen aan zijn functie.</t>
  </si>
  <si>
    <t>bewegings apparaat</t>
  </si>
  <si>
    <t>bewegingsapparaat is opgebouwd en waarvoor de verschillende vlakken, richtingen, latijnse benamingen,</t>
  </si>
  <si>
    <t>romp</t>
  </si>
  <si>
    <t>romp en de bouw van de wervelkolom beschrijven, kent de bouw van de wervels en de onderdelen van de wervelkolom.</t>
  </si>
  <si>
    <t>extremitas inferior</t>
  </si>
  <si>
    <t>bekken, de heup, de knie en de enkel met de voet qua bouw en functie beschrijven, bouw van de gewrichten van het onderste lidmaat en de belangrijke spieren.</t>
  </si>
  <si>
    <t>extremitas superior</t>
  </si>
  <si>
    <t xml:space="preserve">schoudergordel, de ellenboog en de pols met de hand qua bouw en functie beschrijven, bouw van de gewrichten van het bovenste lidmaat en de belangrijke spieren. </t>
  </si>
  <si>
    <t>Tracti</t>
  </si>
  <si>
    <t>tr. Digestivus</t>
  </si>
  <si>
    <t>macro anatomie van de spijsverteringsorganen.</t>
  </si>
  <si>
    <t>tr. Circulatorius</t>
  </si>
  <si>
    <t>anatomische opbouw van het hart- vaatstelsel gerelateerd aan zijn functie.</t>
  </si>
  <si>
    <t>macro en micro anatomie van de trachea, longen ed.</t>
  </si>
  <si>
    <t>tr. Urogenitalis</t>
  </si>
  <si>
    <t>macro en micro anatomie van de nieren, de blaas en de bijbehorende urineleiders.</t>
  </si>
  <si>
    <t>mannelijke en vrouwelijke geslachtsorganen.</t>
  </si>
  <si>
    <t>zintuigen</t>
  </si>
  <si>
    <t>Waaruit de zintuigen zijn opgebouwd en waarvoor de verschillende onderdelen dienen.</t>
  </si>
  <si>
    <t>Palpatoire anatomie</t>
  </si>
  <si>
    <t>De student weet waar het om gaat in de basis palpatie, zoals aandacht voor zorgvuldigheid, respect en veiligheid.</t>
  </si>
  <si>
    <t>Buik</t>
  </si>
  <si>
    <t>De student kan de verschillen in tonus en tensie, consistenties en begrenzingen voelen.</t>
  </si>
  <si>
    <t>Percussie / auscultatie</t>
  </si>
  <si>
    <t>De student kan de percussie en auscultatie uitvoeren en</t>
  </si>
  <si>
    <t xml:space="preserve"> kan verschillende bewegingsassen van de extremiteiten benoemen en testen.</t>
  </si>
  <si>
    <t>Articulationes</t>
  </si>
  <si>
    <t>De student kan de gewrichten van de wervelkolom en de bovenste en onderste extremiteit benoemen en palperen.</t>
  </si>
  <si>
    <t>Musculair</t>
  </si>
  <si>
    <t>De student kan de musculatuur van de wervelkolom en de bovenste en onderste extremiteit benoemen en palperen.</t>
  </si>
  <si>
    <t>De student kan de suturen en landmarks van het cranium benoemen en palperen en heeft een eerste indruk in het craniale ritme</t>
  </si>
  <si>
    <t>Artixulatie &amp; musculair</t>
  </si>
  <si>
    <t>De student kan de gewrichten en spieren van de wervelkolom en de bovenste en onderste extremiteit geoefend benoemen en palperen.</t>
  </si>
  <si>
    <t>FYSIO cytologie org 1</t>
  </si>
  <si>
    <t>FYSIO actiepotentiaal 1</t>
  </si>
  <si>
    <t>FYSIO tr.digest 1 spijsvertering</t>
  </si>
  <si>
    <t>FYSIO tr.circulat 1</t>
  </si>
  <si>
    <t>FYSIO tr.genitalis 1</t>
  </si>
  <si>
    <t>FYSIO endocrino 1</t>
  </si>
  <si>
    <t>FYSIO membr.pot. 1</t>
  </si>
  <si>
    <t>FYSIO boeld/osteol 1</t>
  </si>
  <si>
    <t>FYSIO tr.digest 6 lever</t>
  </si>
  <si>
    <t>FYSIO tr.respirat 1</t>
  </si>
  <si>
    <t>FYSIOLOGIE
1 CYTOLOGIE 1</t>
  </si>
  <si>
    <t>FYSIOLOGIE
6 BLOED/OSTEOL</t>
  </si>
  <si>
    <t xml:space="preserve">FYSIOLOGIE
12 T. UROGENIT </t>
  </si>
  <si>
    <t xml:space="preserve">FYSIOLOGIE
14 ZINTUIGEN </t>
  </si>
  <si>
    <t xml:space="preserve">FYSIOLOGIE
19 TR.UROGENIT </t>
  </si>
  <si>
    <t>FYSIO cytologie org 2</t>
  </si>
  <si>
    <t>FYSIO actiepotentiaal 2</t>
  </si>
  <si>
    <t>FYSIO tr.digest 2 maag</t>
  </si>
  <si>
    <t>FYSIO tr.circulat 2</t>
  </si>
  <si>
    <t>FYSIO tr.genitalis 2</t>
  </si>
  <si>
    <t>FYSIO endocrino 2</t>
  </si>
  <si>
    <t>FYSIO membr.pot. 2</t>
  </si>
  <si>
    <t>FYSIO boeld/osteol 2</t>
  </si>
  <si>
    <t>FYSIO tr.digest 7 galblaas</t>
  </si>
  <si>
    <t>FYSIO tr.respirat 2</t>
  </si>
  <si>
    <t>FYSIOLOGIE
2A CYTOLOGIE 2</t>
  </si>
  <si>
    <t xml:space="preserve">FYSIOLOGIE
7 T. DIGESTIVUS </t>
  </si>
  <si>
    <t>FYSIOLOGIE
13 T. UROGENIT</t>
  </si>
  <si>
    <t>FYSIOLOGIE
14 ZINTUIGEN</t>
  </si>
  <si>
    <t>FYSIOLOGIE
20 TR. UROGEITALIS</t>
  </si>
  <si>
    <t>FYSIO cytologie celfuncties 1</t>
  </si>
  <si>
    <t>FYSIO myologie 1</t>
  </si>
  <si>
    <t>FYSIO tr.digest 3 dunne darm</t>
  </si>
  <si>
    <t>FYSIO tr.genitalis 3</t>
  </si>
  <si>
    <t>FYSIO endocrino 3</t>
  </si>
  <si>
    <t>FYSIO tr.digest 8 pancreas</t>
  </si>
  <si>
    <t>FYSIO tr.urenalis 1</t>
  </si>
  <si>
    <t>FYSIOLOGIE
2B CYTOLOGIE 2</t>
  </si>
  <si>
    <t>FYSIOLOGIE
7 T. DIGESTIVUS</t>
  </si>
  <si>
    <t>FYSIOLOGIE
SAMENVATTING / VRAGEN</t>
  </si>
  <si>
    <t xml:space="preserve">FYSIOLOGIE
15 ENDOCRIEN </t>
  </si>
  <si>
    <t>FYSIO cytologie celfuncties 2</t>
  </si>
  <si>
    <t>FYSIO myologie 2</t>
  </si>
  <si>
    <t>FYSIO tr.digest 4 colon</t>
  </si>
  <si>
    <t>FYSIO tr.genitalis 4</t>
  </si>
  <si>
    <t>FYSIO endocrino 4</t>
  </si>
  <si>
    <t>FYSIO tr.urenalis 2</t>
  </si>
  <si>
    <t>FYSIOLOGIE
2C CYTOLOGIE 2</t>
  </si>
  <si>
    <t xml:space="preserve">FYSIOLOGIE
8 T. DIGESTIVUS </t>
  </si>
  <si>
    <t>FYSIOLOGIE
16 ENDOCRIEN</t>
  </si>
  <si>
    <t>FYSIO cytologie energie 1</t>
  </si>
  <si>
    <t>FYSIO tr.digesti 5 colon</t>
  </si>
  <si>
    <t>FYSIO zintuigen 1</t>
  </si>
  <si>
    <t>FYSIO immuniteit 1</t>
  </si>
  <si>
    <t>FYSIO tr.urenalis 3</t>
  </si>
  <si>
    <t>FYSIOLOGIE
3 ACTIEPOTENT</t>
  </si>
  <si>
    <t>FYSIOLOGIE
9 T DIGESTIVUS</t>
  </si>
  <si>
    <t xml:space="preserve">FYSIOLOGIE
17 IMMUNITEIT </t>
  </si>
  <si>
    <t>FYSIO cytologie energie 2</t>
  </si>
  <si>
    <t>FYSIO zintuigen 2</t>
  </si>
  <si>
    <t>FYSIO immuniteit 2</t>
  </si>
  <si>
    <t>FYSIO tr.urenalis 4</t>
  </si>
  <si>
    <t>FYSIOLOGIE
4 MYOLOGIE</t>
  </si>
  <si>
    <t xml:space="preserve">FYSIOLOGIE
10 T. CIRCUL </t>
  </si>
  <si>
    <t>FYSIOLOGIE
18 IMMUNITEIT</t>
  </si>
  <si>
    <t>FYSIO cytologie eiwitsynth 1</t>
  </si>
  <si>
    <t>FYSIO zintuigen 3</t>
  </si>
  <si>
    <t>FYSIO immuniteit 3</t>
  </si>
  <si>
    <t>FYSIOLOGIE
5 MEMBR-POT</t>
  </si>
  <si>
    <t xml:space="preserve">FYSIOLOGIE
11 t. RESPIRAT </t>
  </si>
  <si>
    <t>FYSIO cytologie eiwitsynth 2</t>
  </si>
  <si>
    <t>FYSIO zintuigen 4</t>
  </si>
  <si>
    <t>FYSIO immuniteit 4</t>
  </si>
  <si>
    <t>VOEDING</t>
  </si>
  <si>
    <t>VOEDING 1</t>
  </si>
  <si>
    <t>VOEDING 2</t>
  </si>
  <si>
    <t>VOEDING 3</t>
  </si>
  <si>
    <t>VOEDING 4</t>
  </si>
  <si>
    <t>VOEDING 5</t>
  </si>
  <si>
    <t>VOEDING 6</t>
  </si>
  <si>
    <t>VOEDING 7</t>
  </si>
  <si>
    <t>VOEDING 8</t>
  </si>
  <si>
    <t>MBK-Fysiologie</t>
  </si>
  <si>
    <t>naam</t>
  </si>
  <si>
    <t xml:space="preserve">fysiologische organisatie van het menselijke lichaam </t>
  </si>
  <si>
    <t>kennis en inzicht over de cel en haar functies</t>
  </si>
  <si>
    <t xml:space="preserve">intracellulaire energiestofwisseling </t>
  </si>
  <si>
    <t>eiwitsynthese cel</t>
  </si>
  <si>
    <t>actiepotentiaal, synaps</t>
  </si>
  <si>
    <t>werking spieren</t>
  </si>
  <si>
    <t>kennis over en inzicht in de membraanfysiologie</t>
  </si>
  <si>
    <t>samenstelling bloed, ontstaan, verschillende functies, bloedgroepen, proces van bloedstolling</t>
  </si>
  <si>
    <t>kennis over functies van de tractus digestivus,</t>
  </si>
  <si>
    <t>functies bloedsomloop, hart en de betekenis, algemene werkingsprincipe vaatstelsel, onderzoek van hart en bloedsomloop</t>
  </si>
  <si>
    <t xml:space="preserve">functies van de ademhaling en van het ademhalingstelsel </t>
  </si>
  <si>
    <t>regulatie van de lichaamsvloeistoffen en rol van de nieren</t>
  </si>
  <si>
    <t>kennis over en inzicht in de voorplanting</t>
  </si>
  <si>
    <t xml:space="preserve">welke zintuigen er zijn  en de belangrijkste zintuigen in bouw en functie. </t>
  </si>
  <si>
    <t>endocrino</t>
  </si>
  <si>
    <t>kennis over en inzicht in het endocriene systeem .</t>
  </si>
  <si>
    <t>immuniteit</t>
  </si>
  <si>
    <t>welke systemen het lichaam kan gebruiken bij de afweer tegen micro-organismen.</t>
  </si>
  <si>
    <t>PAHTOLOGIE</t>
  </si>
  <si>
    <t>PATHO ziekte &amp; GZH 1</t>
  </si>
  <si>
    <t>PATHO ziekteoz&amp;proc. 1</t>
  </si>
  <si>
    <t>PATHO tr.digestivus 1</t>
  </si>
  <si>
    <t>PATHO hart- &amp; vaatst 1</t>
  </si>
  <si>
    <t>PATHO AH-stelsel 1</t>
  </si>
  <si>
    <t>PATHO zenuwstels 1</t>
  </si>
  <si>
    <t>PATHO kinder ziekten 1</t>
  </si>
  <si>
    <t>PATHO bloed en lymfe 1</t>
  </si>
  <si>
    <t>PATHO tr. genitale 1</t>
  </si>
  <si>
    <t>PATHO hormoonstels. 1</t>
  </si>
  <si>
    <t>PATHO kinder ziekten 3</t>
  </si>
  <si>
    <t>PATHOLOGIE
1 ZIEKTE / GZH</t>
  </si>
  <si>
    <t xml:space="preserve">PATHOLOGIE
6 ZIEKTEPROCES </t>
  </si>
  <si>
    <t xml:space="preserve">PATHOLOGIE
12 SPEC: CHIR </t>
  </si>
  <si>
    <t xml:space="preserve">PATHOLOGIE
14 SPEC: PEDIAT </t>
  </si>
  <si>
    <t>PATHO ziekte &amp; GZH 2</t>
  </si>
  <si>
    <t>PATHO ziekteoz&amp;proc. 2</t>
  </si>
  <si>
    <t>PATHO tr.digestivus 2</t>
  </si>
  <si>
    <t>PATHO hart- &amp; vaatst 2</t>
  </si>
  <si>
    <t>PATHO AH-stelsel 2</t>
  </si>
  <si>
    <t>PATHO zenuwstels 2</t>
  </si>
  <si>
    <t>PATHO kinder ziekten 2</t>
  </si>
  <si>
    <t>PATHO bloed en lymfe 2</t>
  </si>
  <si>
    <t>PATHO tr. genitale 2</t>
  </si>
  <si>
    <t>PATHO hormoonstels. 2</t>
  </si>
  <si>
    <t>PATHO tijdens zwangers 1</t>
  </si>
  <si>
    <t>PATHOLOGIE
2 DOEL 7 ZORG</t>
  </si>
  <si>
    <t>PATHOLOGIE
7 ZIEKTEPROCES</t>
  </si>
  <si>
    <t>PATHOLOGIE
13 SPEC: CHIRURGIE</t>
  </si>
  <si>
    <t>PATHOLOGIE
15 SPEC: INTERNIST</t>
  </si>
  <si>
    <t>PATHO ziekte &amp; GZH 3</t>
  </si>
  <si>
    <t>PATHO ziekteoz&amp;proc. 3</t>
  </si>
  <si>
    <t>PATHO tr.digestivus 3</t>
  </si>
  <si>
    <t>PATHO hart- &amp; vaatst 3</t>
  </si>
  <si>
    <t>PATHO AH-stelsel 3</t>
  </si>
  <si>
    <t>PATHO zintuig &amp; sens</t>
  </si>
  <si>
    <t>PATHO bloed en lymfe 3</t>
  </si>
  <si>
    <t>PATHO hormoonstels. 3</t>
  </si>
  <si>
    <t>PATHO tijdens zwangers 2</t>
  </si>
  <si>
    <t>PATHOLOGIE
3 DOEL / ZORG</t>
  </si>
  <si>
    <t xml:space="preserve">PATHOLOGIE
8 SYMPTOMAT </t>
  </si>
  <si>
    <t xml:space="preserve">PATHOLOGIE
EXTRA </t>
  </si>
  <si>
    <t>PATHOLOGIE
16 SPEC: INTERNIST</t>
  </si>
  <si>
    <t>PATHO werkwijze arts 1</t>
  </si>
  <si>
    <t>PATHO ziekteoz&amp;proc. 4</t>
  </si>
  <si>
    <t>PATHO tr.digestivus 4</t>
  </si>
  <si>
    <t>PAHTO hart- &amp; vaatst 4</t>
  </si>
  <si>
    <t>PATHO AH-stelsel 4</t>
  </si>
  <si>
    <t>PATHO huid</t>
  </si>
  <si>
    <t>PATHO bloed en lymfe 4</t>
  </si>
  <si>
    <t>PATHO bew.app. 1</t>
  </si>
  <si>
    <t>PATHO ouderd ziekte 1</t>
  </si>
  <si>
    <t xml:space="preserve">PATHOLOGIE
4 ZIEKOOR-PRO </t>
  </si>
  <si>
    <t>PATHOLOGIE
9 SYMPTOMATOL</t>
  </si>
  <si>
    <t>PATHOLOGIE
17 SPEC: INTERNE</t>
  </si>
  <si>
    <t>PATHO werkwijze arts 2</t>
  </si>
  <si>
    <t>PATHO ziekteoz&amp;proc. 5</t>
  </si>
  <si>
    <t>PATHO tr.digestivus 5</t>
  </si>
  <si>
    <t>PATHO tr. urinaria 1</t>
  </si>
  <si>
    <t>PATHO bew.app. 2</t>
  </si>
  <si>
    <t>PATHO ouderd ziekte 2</t>
  </si>
  <si>
    <t>PATHOLOGIE
5 ZIEKOORZ-PROC</t>
  </si>
  <si>
    <t xml:space="preserve">PATHOLOGIE
10 SYMPTOM </t>
  </si>
  <si>
    <t>PATHOLOGIE
EXTRA</t>
  </si>
  <si>
    <t>PATHOLOGIE
18 SPEC: INTERNIST</t>
  </si>
  <si>
    <t>PATHO werkwijze arts 3</t>
  </si>
  <si>
    <t>PATHO ziekteoz&amp;proc. 6</t>
  </si>
  <si>
    <t>PATHO tr.digestivus 6</t>
  </si>
  <si>
    <t>PATHO tr. urinaria 2</t>
  </si>
  <si>
    <t>PATHO ouderd ziekte 3</t>
  </si>
  <si>
    <t>PATHOLOGIE
EX ZIEKTEPROCES</t>
  </si>
  <si>
    <t>PATHOLOGIE
11 SYMPTOMATOL</t>
  </si>
  <si>
    <t>PATHO ziekteoz&amp;proc. 7</t>
  </si>
  <si>
    <t>PATHO tr. urinaria 3</t>
  </si>
  <si>
    <t>PATHO ziekteoz&amp;proc. 8</t>
  </si>
  <si>
    <t>week</t>
  </si>
  <si>
    <t>LABO &amp; FARMACOLOGIE</t>
  </si>
  <si>
    <t>LABO 7 FARMACO</t>
  </si>
  <si>
    <t>FARMACO algemene 1</t>
  </si>
  <si>
    <t>LABOR onderz 1</t>
  </si>
  <si>
    <t>FARMACO algemene 2</t>
  </si>
  <si>
    <t>LABOR onderz 2</t>
  </si>
  <si>
    <t>FARMACO algemene 3</t>
  </si>
  <si>
    <t>FARMACO algemene 4</t>
  </si>
  <si>
    <t>FARMACO hoofdgr.medi 1</t>
  </si>
  <si>
    <t>FARMACO hoofdgr.medi 2</t>
  </si>
  <si>
    <t>MBK-Pathologie</t>
  </si>
  <si>
    <t xml:space="preserve">lessen </t>
  </si>
  <si>
    <t>Ziek-gezond</t>
  </si>
  <si>
    <t>Ziekte-gezondheid</t>
  </si>
  <si>
    <t>omschrijven wat de begrippen gezond en ziek inhouden; het verloop van een ziekte beschrijven m.b.v. enkele veel gebruikte medische begrippen; in eigen woorden weergeven wat onder geneeskunde wordt verstaan.</t>
  </si>
  <si>
    <t>De student kan het verschil benoemen tussen geneeskunde en geneeskunst.</t>
  </si>
  <si>
    <t>werkwijze arts</t>
  </si>
  <si>
    <t>De student kan de algemene werkwijze van artsen weergeven.</t>
  </si>
  <si>
    <t xml:space="preserve">De student heeft inzicht in het werkterrein van de chirurg, anesthesie </t>
  </si>
  <si>
    <t>ziekteoorzaken</t>
  </si>
  <si>
    <t>De student kan beschrijven wat de belangrijkste ziekteprocessen zijn.</t>
  </si>
  <si>
    <t>De student heeft kennis van en inzicht in de werkgebied van de internist inzake spijsverteringsstelsel.</t>
  </si>
  <si>
    <t>De student heeft kennis van en inzicht in de pathologie van de tractus circulatorius.</t>
  </si>
  <si>
    <t>tr. Respiratorius</t>
  </si>
  <si>
    <t>De student kan de pathologie van het ademhalingsstelsel weergeven.</t>
  </si>
  <si>
    <t>Specifiek</t>
  </si>
  <si>
    <t>Neurogeen</t>
  </si>
  <si>
    <t>endocrien</t>
  </si>
  <si>
    <t>bewegingsapparaat</t>
  </si>
  <si>
    <t>kinderzioekten</t>
  </si>
  <si>
    <t>zwangerschap</t>
  </si>
  <si>
    <t>geriatrie</t>
  </si>
  <si>
    <t>algemeen</t>
  </si>
  <si>
    <t>De student heeft kennis van de basale begrippen in de farmacologie, werkingen en bijwerkingen van geneesmiddelen.</t>
  </si>
  <si>
    <t>hoofdgroepen</t>
  </si>
  <si>
    <t>De student heeft kennis van de werking en bijwerking van de hoofdgroepen medicamenten.</t>
  </si>
  <si>
    <t>laboratorium</t>
  </si>
  <si>
    <t>heeft de student kennis en inzicht verworven omtrent een aantal frequent voorkomende aanvragen van laboratoriumonderzoek;is de student in staat om de verschillende laboratoriumonderzoeken in o.a. Diagnostisch Kompas op te zoeken en weet hij/zij de betekenis van deze onderzoeken te achterhalen</t>
  </si>
  <si>
    <t>is de student in staat om de verschillende laboratoriumonderzoeken in o.a. Diagnostisch Kompas op te zoeken en weet hij/zij de betekenis van deze onderzoeken te achterhalen</t>
  </si>
  <si>
    <t>NEUROLOGIE</t>
  </si>
  <si>
    <t>NEURO wk schema 1</t>
  </si>
  <si>
    <t>NEURO embryo neuron</t>
  </si>
  <si>
    <t>NEURO cerebellum 1</t>
  </si>
  <si>
    <t>NEURO tracti 1</t>
  </si>
  <si>
    <t>NEURO cerebrum 3</t>
  </si>
  <si>
    <t>NEURO vascularisatie</t>
  </si>
  <si>
    <t>NEURO cranium schema 1</t>
  </si>
  <si>
    <t>NEURO medulla spin 1</t>
  </si>
  <si>
    <t>NEUROLOGIE
1 2 3 CRANIUM WERVEL SCHEMA</t>
  </si>
  <si>
    <t>NEUROLOGIE
4 5 6 NEURON EMBRYO MENING</t>
  </si>
  <si>
    <t xml:space="preserve">NEUROLOGIE
7 8  MED SPIN TRUNC CEREBRI </t>
  </si>
  <si>
    <t>NEUROLOGIE
EXTRA</t>
  </si>
  <si>
    <t>NEUROLOGIE
9 CEREBELLUM</t>
  </si>
  <si>
    <t xml:space="preserve">NEUROLOGIE
10 BAANSYST </t>
  </si>
  <si>
    <t>NEUROLOGIE
7 CEREBELLUM?</t>
  </si>
  <si>
    <t>NEUROLOGIE
8 CEREBELLEUM?</t>
  </si>
  <si>
    <t>NEUROLOGIE
11  12 CEREBRUM</t>
  </si>
  <si>
    <t>NEUROLOGIE
13 14 DIENCEPHALON</t>
  </si>
  <si>
    <t>NEUROLOGIE
15 CIRC PERIF ZENUW ST</t>
  </si>
  <si>
    <t>NEUROLOGIE
16  NN.CRAN</t>
  </si>
  <si>
    <t>NEUROLOGIE
17 VEGETAT ZS</t>
  </si>
  <si>
    <t>NEUROLOGIE
18 VEGETAT ZS</t>
  </si>
  <si>
    <t>NEURO wk schema 2</t>
  </si>
  <si>
    <t xml:space="preserve">NEURO embryo meningen </t>
  </si>
  <si>
    <t>NEURO cerebellum 2</t>
  </si>
  <si>
    <t>NEURO tracti 2</t>
  </si>
  <si>
    <t>NEURO cerebrum 4</t>
  </si>
  <si>
    <t>NEURO par. zs</t>
  </si>
  <si>
    <t>NEURO cranium schema 2</t>
  </si>
  <si>
    <t>NEURO medulla spin 2</t>
  </si>
  <si>
    <t>NEURO cerebellum 3</t>
  </si>
  <si>
    <t>NEURO cerebrum 1</t>
  </si>
  <si>
    <t>NEURO diencephalon 1</t>
  </si>
  <si>
    <t>NEURO nn. cran 1</t>
  </si>
  <si>
    <t>NEURO tr.cerebri 1</t>
  </si>
  <si>
    <t>NEURO cerebellum 4</t>
  </si>
  <si>
    <t>NEURO cerebrum 2</t>
  </si>
  <si>
    <t>NEURO diencephalon 2</t>
  </si>
  <si>
    <t>NEURO nn. cran 2</t>
  </si>
  <si>
    <t>NEURO tr.cerebri 2</t>
  </si>
  <si>
    <t>NEURO vegetat 1</t>
  </si>
  <si>
    <t>NEURO vegetativum 1</t>
  </si>
  <si>
    <t>NEURO vegetat 2</t>
  </si>
  <si>
    <t>NEURO vegetativum 2</t>
  </si>
  <si>
    <t>NEURO vegetat 3</t>
  </si>
  <si>
    <t>NEURO vegetativum 3</t>
  </si>
  <si>
    <t>NEURO vegetat 4</t>
  </si>
  <si>
    <t>NEURO vegetativum 4</t>
  </si>
  <si>
    <t>MBK-Neurologie</t>
  </si>
  <si>
    <t>Schemtata</t>
  </si>
  <si>
    <t>De student kan de verschillende schedelbotten, de onderlinge samenhang en de belangrijkste structuren aan de wervel benoemen. Tevens is de student in staat een beschrijving te geven van de gehele wervelkolom.</t>
  </si>
  <si>
    <t>De student heeft enig inzicht in de embryologische ontstaanswijze van het zenuwstelsel en van de hersenvliezen en ventrikels.</t>
  </si>
  <si>
    <t>De student krijgt globaal inzicht in de bouw van de medulla spinalis en van de daaruit ontspringende spinale zenuwen.</t>
  </si>
  <si>
    <t xml:space="preserve">De student neemt kennis van de  bouw van het cerebrum en van enkele aerea's, met de functie. </t>
  </si>
  <si>
    <t>cerebellum</t>
  </si>
  <si>
    <t>De student neemt kennis van de bouw en ligging van het cerebellum en van de relatie tussen Purkinje-cellen en centrale kernen in het cerebellum.</t>
  </si>
  <si>
    <t>tracti</t>
  </si>
  <si>
    <t>cerebrum</t>
  </si>
  <si>
    <t>diencephalon</t>
  </si>
  <si>
    <t>De student neemt kennis van de verschillende structuren die gelegen zijn binnen het diencephalon, met enkele functies van deze structuren.</t>
  </si>
  <si>
    <t>De student neemt kennis van enkele belangrijke bloedvaten van het centrale zenuwstel.</t>
  </si>
  <si>
    <t>De student kent de 12 paar hersenzenuwen.</t>
  </si>
  <si>
    <t>Vegetativum</t>
  </si>
  <si>
    <t>De student maakt, wat betreft anatomie en functie, kennis met het autonome zenuwstelsel.</t>
  </si>
  <si>
    <t xml:space="preserve">1e JAAR </t>
  </si>
  <si>
    <t>BIOCHEMIE</t>
  </si>
  <si>
    <t>BIOCHEM macro en micro 1</t>
  </si>
  <si>
    <t>BIOCHEM mineralen 1</t>
  </si>
  <si>
    <t>BIOCHEM mineralen 3</t>
  </si>
  <si>
    <t>BIOCHEM molec architect 3</t>
  </si>
  <si>
    <t>BIOCHEM pH, zuurgraad 1</t>
  </si>
  <si>
    <t>BIOCHEM aminozuren 1</t>
  </si>
  <si>
    <t>BIOCHEM proteine 3</t>
  </si>
  <si>
    <t>BIOCHEM koolhydraten 3</t>
  </si>
  <si>
    <t>BIOCHEM lipiden 3</t>
  </si>
  <si>
    <t>BIOCHEM atomen&amp;verbind 3</t>
  </si>
  <si>
    <t>BIOCHEMIE-1</t>
  </si>
  <si>
    <t>BIOCHEMIE-2</t>
  </si>
  <si>
    <t>BIOCHEMIE-3</t>
  </si>
  <si>
    <t>BIOCHEMIE-4</t>
  </si>
  <si>
    <t>BIOCHEMIE-5</t>
  </si>
  <si>
    <t>BIOCHEMIE-6</t>
  </si>
  <si>
    <t>BIOCHEMIE-7</t>
  </si>
  <si>
    <t>BIOCHEMIE-8</t>
  </si>
  <si>
    <t>BIOCHEMIE-9</t>
  </si>
  <si>
    <t>BIOCHEMIE-10</t>
  </si>
  <si>
    <t>BIOCHEMIE-11</t>
  </si>
  <si>
    <t>BIOCHEMIE-12</t>
  </si>
  <si>
    <t>BIOCHEMIE-13</t>
  </si>
  <si>
    <t>BIOCHEMIE-14</t>
  </si>
  <si>
    <t>BIOCHEMIE-15</t>
  </si>
  <si>
    <t>BIOCHEMIE-16</t>
  </si>
  <si>
    <t>BIOCHEMIE-17</t>
  </si>
  <si>
    <t>BIOCHEMIE-18</t>
  </si>
  <si>
    <t>BIOCHEM macro en micro 2</t>
  </si>
  <si>
    <t>BIOCHEM mineralen 2</t>
  </si>
  <si>
    <t>BIOCHEM mineralen 4</t>
  </si>
  <si>
    <t>BIOCHEM molec architect 4</t>
  </si>
  <si>
    <t>BIOCHEM pH, zuurgraad 2</t>
  </si>
  <si>
    <t>BIOCHEM aminozuren 2</t>
  </si>
  <si>
    <t>BIOCHEM proteine 4</t>
  </si>
  <si>
    <t>BIOCHEM koolhydraten 4</t>
  </si>
  <si>
    <t>BIOCHEM lipiden 4</t>
  </si>
  <si>
    <t>BIOCHEM atomen&amp;verbind 4</t>
  </si>
  <si>
    <t>BIOCHEM atomen &amp; verbind 1</t>
  </si>
  <si>
    <t>BIOCHEM molec architect 1</t>
  </si>
  <si>
    <t>BIOCHEM H2 bruggen 1</t>
  </si>
  <si>
    <t>BIOCHEM pH, zuurgraad 3</t>
  </si>
  <si>
    <t>BIOCHEM proteine 1</t>
  </si>
  <si>
    <t>BIOCHEM koolhydrat 1</t>
  </si>
  <si>
    <t>BIOCHEM lipiden 1</t>
  </si>
  <si>
    <t>BIOCHEM samenvatting 1</t>
  </si>
  <si>
    <t>BIOCHEM koolhydraten 1</t>
  </si>
  <si>
    <t>BIOCHEM atomen &amp; verbind 2</t>
  </si>
  <si>
    <t>BIOCHEM molec architect 2</t>
  </si>
  <si>
    <t>BIOCHEM H2 bruggen 2</t>
  </si>
  <si>
    <t>BIOCHEM pH, zuurgraad 4</t>
  </si>
  <si>
    <t>BIOCHEM proteine 2</t>
  </si>
  <si>
    <t>BIOCHEM koolhydrat 2</t>
  </si>
  <si>
    <t>BIOCHEM lipiden 2</t>
  </si>
  <si>
    <t>BIOCHEM samenvatting 2</t>
  </si>
  <si>
    <t>BIOCHEM koolhydraten 2</t>
  </si>
  <si>
    <t>BIOLOGIE</t>
  </si>
  <si>
    <t>BIOLOGIE prokaryoten 1</t>
  </si>
  <si>
    <t>BIOLOGIE dierenrijk 1</t>
  </si>
  <si>
    <t>BIOLOGIE zoogdieren 1</t>
  </si>
  <si>
    <t>BIOLOGIE prokaryoten 2</t>
  </si>
  <si>
    <t>BIOLOGIE dierenrijk 2</t>
  </si>
  <si>
    <t>BIOLOGIE zoogdieren 2</t>
  </si>
  <si>
    <t>BIOLOGIE eukaryoten 1</t>
  </si>
  <si>
    <t>BIOLOGIE dierenrijk 3</t>
  </si>
  <si>
    <t>BIOLOGIE zoogdieren 3</t>
  </si>
  <si>
    <t>BIOLOGIE eukaryoten 2</t>
  </si>
  <si>
    <t>BIOLOGIE dierenrijk 4</t>
  </si>
  <si>
    <t>BIOLOGIE zoogdieren 4</t>
  </si>
  <si>
    <t>BIOLOGIE celmetaboli 1</t>
  </si>
  <si>
    <t>BIOLOGIE dierenrijk 5</t>
  </si>
  <si>
    <t>BIOLOGIE zoogdieren 5</t>
  </si>
  <si>
    <t>BIOLOGIE celmethaboli 1</t>
  </si>
  <si>
    <t>BIOLOGIE celmetaboli 2</t>
  </si>
  <si>
    <t>BIOLOGIE dierenrijk 6</t>
  </si>
  <si>
    <t>BIOLOGIE zoogdieren 6</t>
  </si>
  <si>
    <t>BIOLOGIE celmethaboli 2</t>
  </si>
  <si>
    <t>BIOLOGIE celmetaboli 3</t>
  </si>
  <si>
    <t>BIOLOGIE celmethaboli 3</t>
  </si>
  <si>
    <t>BIOLOGIE celmetaboli 4</t>
  </si>
  <si>
    <t>BIOLOGIE celmethaboli 4</t>
  </si>
  <si>
    <t>BIOFYSICA</t>
  </si>
  <si>
    <t>BIOFYSICA basisfysica 1</t>
  </si>
  <si>
    <t>BIOFYSICA aggreg fluida 1</t>
  </si>
  <si>
    <t>BIOFYSICA rheologie 1</t>
  </si>
  <si>
    <t>BIOFYSICA basisfysica 2</t>
  </si>
  <si>
    <t>BIOFYSICA aggreg fluida 2</t>
  </si>
  <si>
    <t>BIOFYSICA rheologie 2</t>
  </si>
  <si>
    <t>BIOFYSICA aggreg gassen 1</t>
  </si>
  <si>
    <t>BIOFYSICA aggreg fluida 3</t>
  </si>
  <si>
    <t>BIOFYSICA rheologie 3</t>
  </si>
  <si>
    <t>BIOFYSICA aggreg gassen 2</t>
  </si>
  <si>
    <t>BIOFYSICA aggreg fluida 4</t>
  </si>
  <si>
    <t>BIOFYSICA rheologie 4</t>
  </si>
  <si>
    <t>BIOFYSICA aggreg gassen 3</t>
  </si>
  <si>
    <t>BIOFYSICA aggreg vaste stof 1</t>
  </si>
  <si>
    <t>BIOFYSICA rheologie 5</t>
  </si>
  <si>
    <t>BIOFYSICA aggreg gassen 4</t>
  </si>
  <si>
    <t>BIOFYSICA aggreg vaste stof 2</t>
  </si>
  <si>
    <t>BIOFYSICA rheologie 6</t>
  </si>
  <si>
    <t>BIOFYSICA aggreg vaste stof 3</t>
  </si>
  <si>
    <t>BIOFYSICA aggreg vaste stof 4</t>
  </si>
  <si>
    <t>BIOMECHANICA</t>
  </si>
  <si>
    <t>BIOMECHA 1</t>
  </si>
  <si>
    <t>BIOMECHA 9</t>
  </si>
  <si>
    <t>BIOMECHA 17</t>
  </si>
  <si>
    <t>BIOMECHA 2</t>
  </si>
  <si>
    <t>BIOMECHA 10</t>
  </si>
  <si>
    <t>BIOMECHA 18</t>
  </si>
  <si>
    <t>BIOMECHA 3</t>
  </si>
  <si>
    <t>BIOMECHA 11</t>
  </si>
  <si>
    <t>BIOMECHA 19</t>
  </si>
  <si>
    <t>BIOMECHA 4</t>
  </si>
  <si>
    <t>BIOMECHA 12</t>
  </si>
  <si>
    <t>BIOMECHA 20</t>
  </si>
  <si>
    <t>BIOMECHA 5</t>
  </si>
  <si>
    <t>BIOMECHA 13</t>
  </si>
  <si>
    <t>BIOMECHA 21</t>
  </si>
  <si>
    <t>BIOMECHA 6</t>
  </si>
  <si>
    <t>BIOMECHA 14</t>
  </si>
  <si>
    <t>BIOMECHA 22</t>
  </si>
  <si>
    <t>BIOMECHA 7</t>
  </si>
  <si>
    <t>BIOMECHA 15</t>
  </si>
  <si>
    <t>BIOMECHA 23</t>
  </si>
  <si>
    <t>BIOMECHA 8</t>
  </si>
  <si>
    <t>BIOMECHA 16</t>
  </si>
  <si>
    <t>BIOMECHA 24</t>
  </si>
  <si>
    <t>MKB- Biochemie</t>
  </si>
  <si>
    <t>De student heeft inzicht in de begrippen materie op macroscopisch en microscopisch niveau.</t>
  </si>
  <si>
    <t>De student heeft inzicht in het periodiek systeem, ionen, configuraties, valentie en elektronenparen.</t>
  </si>
  <si>
    <t>mineralen</t>
  </si>
  <si>
    <t>De student heeft inzicht in de bouw en werking van minerale zouten.</t>
  </si>
  <si>
    <t>moleculen</t>
  </si>
  <si>
    <t>De student heeft inzicht in de bouw, formules en naamgeving van moleculen.</t>
  </si>
  <si>
    <t>De student heeft inzicht in de verbindingen tussen moleculen.</t>
  </si>
  <si>
    <t>zuurgraad</t>
  </si>
  <si>
    <t>De student heeft inzicht in zuren en basen en hun reacties.</t>
  </si>
  <si>
    <t>De student heeft inzicht in de bouw en eigenschappen van eiwitten.</t>
  </si>
  <si>
    <t>proteine</t>
  </si>
  <si>
    <t>koolhydraten</t>
  </si>
  <si>
    <t>De student heeft inzicht in de bouw en eigenschappen van koolhydraten.</t>
  </si>
  <si>
    <t>lipiden</t>
  </si>
  <si>
    <t>De student heeft inzicht in de bouw en de eigenschappen van vetten.</t>
  </si>
  <si>
    <t>Les</t>
  </si>
  <si>
    <t>Facul</t>
  </si>
  <si>
    <t>prokaryoten</t>
  </si>
  <si>
    <t>Inleiding, Biomoleculen, Gluciden,Lipiden, Proteïnen, Nucleïnezuren</t>
  </si>
  <si>
    <t>Lewisstructuren, Thermische praktika, prokaryoten</t>
  </si>
  <si>
    <t>eukaryoten</t>
  </si>
  <si>
    <t>parasiet, symbiose, endosymbiose, ontstaan eukaryoten</t>
  </si>
  <si>
    <t>Plant, dier, structuur, plantcelle, diercellen, osmose, diffusie, hyper- &amp; hypotoon milieu, glycolyse, proteinesynthese, frequantie, amplitude, intensiteit, gasuitwissweling, krebscyclus</t>
  </si>
  <si>
    <t>celmetabolisme</t>
  </si>
  <si>
    <t>dierenrijk</t>
  </si>
  <si>
    <t>Weekdieren</t>
  </si>
  <si>
    <t>Vissen</t>
  </si>
  <si>
    <t>Amfibieën</t>
  </si>
  <si>
    <t>Reptielen</t>
  </si>
  <si>
    <t>Vogels</t>
  </si>
  <si>
    <t>zoogdieren</t>
  </si>
  <si>
    <t>Algemene basisgegevens, vectoren, mechanica</t>
  </si>
  <si>
    <t>gassen</t>
  </si>
  <si>
    <t>Fysische evenwichten: gassen, gaswetten, warmte</t>
  </si>
  <si>
    <t>fluida</t>
  </si>
  <si>
    <t xml:space="preserve">Fysische evenwichten: vloeistoffen: statica en dynamica, viscositeit, oppervlaktespanning </t>
  </si>
  <si>
    <t>vaste stof</t>
  </si>
  <si>
    <t>Fysische evenwichten: vaste stoffen, vervorming, elasticiteit</t>
  </si>
  <si>
    <t>rheologie</t>
  </si>
  <si>
    <t>Electrostatica (veld, potentiaal), Electromagnetisme (magnetische velden), Rheologie (hydrofoob, hydrofiel, weefselspanning, tensie)</t>
  </si>
  <si>
    <t>MASSAGE</t>
  </si>
  <si>
    <t xml:space="preserve"> MASSAGE 
therap aanraking 1</t>
  </si>
  <si>
    <t xml:space="preserve"> MASSAGE 
therap aanraking 4</t>
  </si>
  <si>
    <t>MASSAGE
therap aanraking 6</t>
  </si>
  <si>
    <t>Massage-cursus</t>
  </si>
  <si>
    <t xml:space="preserve"> MASSAGE 
therap aanraking 2</t>
  </si>
  <si>
    <t xml:space="preserve"> MASSAGE 
therap aanraking 5</t>
  </si>
  <si>
    <t>MASSAGE 
Fasciaal 3</t>
  </si>
  <si>
    <t xml:space="preserve"> MASSAGE 
therap aanraking 3</t>
  </si>
  <si>
    <t>MASSAGE 
Klassiek ruimte 2</t>
  </si>
  <si>
    <t>MASSAGE 
Bindweefsel 1</t>
  </si>
  <si>
    <t>MASSAGE 
Klas ruimte 2</t>
  </si>
  <si>
    <t>MASSAGE 
Klassiek ruimte 1</t>
  </si>
  <si>
    <t>MASSAGE 
Klassiek 5</t>
  </si>
  <si>
    <t>MASSAGE 
Bindweefsel 2</t>
  </si>
  <si>
    <t>MASSAGE 
Klassiek 1</t>
  </si>
  <si>
    <t>MASSAGE 
Klassiek 6</t>
  </si>
  <si>
    <t>MASSAGE 
Bindweefsel 3</t>
  </si>
  <si>
    <t>MASSAGE 
Klassiek 2</t>
  </si>
  <si>
    <t>MASSAGE
 Klassiek 7</t>
  </si>
  <si>
    <t>MASSAGE 
Lymfe "Vodder" 1</t>
  </si>
  <si>
    <t>MASSAGE 
Klassiek 3</t>
  </si>
  <si>
    <t>MASSAGE 
Fasciaal 1</t>
  </si>
  <si>
    <t>MASSAGE 
Lymfe "Vodder" 2</t>
  </si>
  <si>
    <t>MASSAGE 
Klassiek 4</t>
  </si>
  <si>
    <t>MASSAGE 
Fasciaal 2</t>
  </si>
  <si>
    <t>MASSAGE 
Lymfe "Vodder" 3</t>
  </si>
  <si>
    <t>EHBO 1</t>
  </si>
  <si>
    <t>EHBO 9</t>
  </si>
  <si>
    <t>EHBO 17</t>
  </si>
  <si>
    <t>EHBO 2</t>
  </si>
  <si>
    <t>EHBO 10</t>
  </si>
  <si>
    <t>EHBO 18</t>
  </si>
  <si>
    <t>EHBO 3</t>
  </si>
  <si>
    <t>EHBO 11</t>
  </si>
  <si>
    <t>EHBO 19</t>
  </si>
  <si>
    <t>EHBO 4</t>
  </si>
  <si>
    <t>EHBO 12</t>
  </si>
  <si>
    <t>EHBO 20</t>
  </si>
  <si>
    <t>EHBO 5</t>
  </si>
  <si>
    <t>EHBO 13</t>
  </si>
  <si>
    <t>EHBO 21</t>
  </si>
  <si>
    <t>EHBO 6</t>
  </si>
  <si>
    <t>EHBO 14</t>
  </si>
  <si>
    <t>EHBO 22</t>
  </si>
  <si>
    <t>EHBO 7</t>
  </si>
  <si>
    <t>EHBO 15</t>
  </si>
  <si>
    <t>EHBO 23</t>
  </si>
  <si>
    <t>EHBO 8</t>
  </si>
  <si>
    <t>EHBO 16</t>
  </si>
  <si>
    <t>EHBO 24</t>
  </si>
  <si>
    <t>Extern</t>
  </si>
  <si>
    <t>ALG-Massage</t>
  </si>
  <si>
    <t>Aanraking</t>
  </si>
  <si>
    <t>Wat betekent contact maken op het lichaam.  Betekenis in de omgeving, sociale asepcten en integriteit.</t>
  </si>
  <si>
    <t xml:space="preserve"> </t>
  </si>
  <si>
    <t>Oefening lichaams bewust zijn. Iedereen heeft een ander lichaams bewustzijn</t>
  </si>
  <si>
    <t>Klassiek</t>
  </si>
  <si>
    <t>Zorg voor je eigen lichaam bij het staan en behandelen</t>
  </si>
  <si>
    <t>ruimte zoeken / gebruik van lichaams lengte</t>
  </si>
  <si>
    <t>leren omgaan met de combinatie/ houding/ beweging en therapeutisch aanraken</t>
  </si>
  <si>
    <t>therap aanraken</t>
  </si>
  <si>
    <t>Bewust contact nemen met je zelf / met een ander/ refelectie op gevoels sensaties</t>
  </si>
  <si>
    <t>Klassiek-2</t>
  </si>
  <si>
    <t>Coordinatie oefening, toepassing van anatomische kennis</t>
  </si>
  <si>
    <t>Fasciaal</t>
  </si>
  <si>
    <t>Bindweefsel</t>
  </si>
  <si>
    <t>Coordinatie oefening/ en toepassing van anatomische/neurologische kennis</t>
  </si>
  <si>
    <t>Lymfe</t>
  </si>
  <si>
    <t>Coordinatie oefening / toepassing van anatomische en fysiologische kennis</t>
  </si>
  <si>
    <t>MKB-EHBO</t>
  </si>
  <si>
    <t>Hartstilstand: Reanimatie en gebruik Automatische Externe Defibrillator (AED)</t>
  </si>
  <si>
    <t>Bewusteloosheid, verslikking</t>
  </si>
  <si>
    <t>Brandwond, huidwond, bloeding</t>
  </si>
  <si>
    <t>Hoofd- en wervelletsels</t>
  </si>
  <si>
    <t>Vergiftiging</t>
  </si>
  <si>
    <t>Pijn op de borstkas, beroerte</t>
  </si>
  <si>
    <t>Letsel aan botten, spieren en gewrichten</t>
  </si>
  <si>
    <t>Rode Kruis certificaat EHBO</t>
  </si>
  <si>
    <t>EMBRYO stofw velden 1</t>
  </si>
  <si>
    <t>EMBRYO mitose, meiose, comm.syst 1</t>
  </si>
  <si>
    <t>EMBRYO stofw veld 1</t>
  </si>
  <si>
    <t>EMBRYO mito-meio 1</t>
  </si>
  <si>
    <t>EMBRYO stofw velden 2</t>
  </si>
  <si>
    <t>EMBRYO mitose, meiose, comm.syst 2</t>
  </si>
  <si>
    <t>EMBRYO stofw veld 2</t>
  </si>
  <si>
    <t>EMBRYO mito-meio 2</t>
  </si>
  <si>
    <t>EMBRYO stofw velden 3</t>
  </si>
  <si>
    <t>EMBRYO comm syst 1</t>
  </si>
  <si>
    <t>EMBRYO stofw veld 3</t>
  </si>
  <si>
    <t>EMBRYO stofw velden 4</t>
  </si>
  <si>
    <t>EMBRYO comm syst 2</t>
  </si>
  <si>
    <t>EMBRYO stofw veld 4</t>
  </si>
  <si>
    <t>EMBRYO stofw velden 5</t>
  </si>
  <si>
    <t>EMBRYO stofw veld 5</t>
  </si>
  <si>
    <t>EMBRYO stofw velden 6</t>
  </si>
  <si>
    <t>EMBRYO stofw veld 6</t>
  </si>
  <si>
    <t>EVOL LEER 1</t>
  </si>
  <si>
    <t>EVOL LEER funct.denken evolutietheorie 1</t>
  </si>
  <si>
    <t>PALEONTO inleid 1</t>
  </si>
  <si>
    <t>EVOL LEER 2</t>
  </si>
  <si>
    <t>EVOL LEER funct.denken evolutietheorie 2</t>
  </si>
  <si>
    <t>PALEONTO inleid 2</t>
  </si>
  <si>
    <t>EVOL LEER 3</t>
  </si>
  <si>
    <t>EVOL LEER funct.denken evolutietheorie 3</t>
  </si>
  <si>
    <t>PALEONTO inleid 3</t>
  </si>
  <si>
    <t>EVOL LEER 4</t>
  </si>
  <si>
    <t>EVOL LEER funct.denken evolutietheorie 4</t>
  </si>
  <si>
    <t>PALEONTO inleid 4</t>
  </si>
  <si>
    <t>EVOL LEER funct.denken evo 1</t>
  </si>
  <si>
    <t>EVOL LEER funct.denken evo 2</t>
  </si>
  <si>
    <t>EVOL LEER funct.denken evo 3</t>
  </si>
  <si>
    <t>EVOL LEER funct.denken evo 4</t>
  </si>
  <si>
    <t>stofwisselingsvelden</t>
  </si>
  <si>
    <t>Begrip stofwisselingsveld, Korrosievelden, zuigvelden, densiteitsvelden, distusievelden, retentievelden, dilatatievelden, detractievelden</t>
  </si>
  <si>
    <t>celdeling</t>
  </si>
  <si>
    <t xml:space="preserve">celdeling, geslachtscellen, </t>
  </si>
  <si>
    <t>communicatiesystemen</t>
  </si>
  <si>
    <t>autocrien, paracrien, telecrien</t>
  </si>
  <si>
    <t>prologue evolutie</t>
  </si>
  <si>
    <t>functioneel denken</t>
  </si>
  <si>
    <t>paleotontologie</t>
  </si>
  <si>
    <t>GESPREKSTRAINING</t>
  </si>
  <si>
    <t>GESPREK
TRAINING</t>
  </si>
  <si>
    <t>GESPREKSTRAIN techieken 1</t>
  </si>
  <si>
    <t>GESPREKSTRAIN leiden 1</t>
  </si>
  <si>
    <t>GESPREKSTRAIN techieken 2</t>
  </si>
  <si>
    <t>GESPREKSTRAIN leiden 2</t>
  </si>
  <si>
    <t>GESPREKSTRAIN voering 1</t>
  </si>
  <si>
    <t>GESPREKSTRAIN leiden 3</t>
  </si>
  <si>
    <t>GESPREKSTRAIN voering 2</t>
  </si>
  <si>
    <t>GESPREKSTRAIN leiden 4</t>
  </si>
  <si>
    <t>TPR/PSYCHO</t>
  </si>
  <si>
    <t>TPR / PSYCHO</t>
  </si>
  <si>
    <t>PSYCHO 1</t>
  </si>
  <si>
    <t>PSYCHO 7</t>
  </si>
  <si>
    <t>PSYCHO 5</t>
  </si>
  <si>
    <t>PSYCHO 9</t>
  </si>
  <si>
    <t>PSYCHO 2</t>
  </si>
  <si>
    <t>PSYCHO 8</t>
  </si>
  <si>
    <t>PSYCHO 6</t>
  </si>
  <si>
    <t>PSYCHO 10</t>
  </si>
  <si>
    <t>PSYCHO 3</t>
  </si>
  <si>
    <t>PSYCHO 11</t>
  </si>
  <si>
    <t>PSYCHO 4</t>
  </si>
  <si>
    <t>PSYCHO 12</t>
  </si>
  <si>
    <t>PSYCHIATRIE</t>
  </si>
  <si>
    <t>PSYCHIATRIE 1</t>
  </si>
  <si>
    <t>PSYCHIATRIE 2</t>
  </si>
  <si>
    <t>PSYCHIATRIE 3</t>
  </si>
  <si>
    <t>PSYCHIATRIE 4</t>
  </si>
  <si>
    <t>PSYCHIATRIE 5</t>
  </si>
  <si>
    <t>PSYCHIATRIE 6</t>
  </si>
  <si>
    <t>PSYCHIATRIE 7</t>
  </si>
  <si>
    <t>PSYCHIATRIE 8</t>
  </si>
  <si>
    <t>WET &amp; GHZ</t>
  </si>
  <si>
    <t>WET &amp; GHZ 1</t>
  </si>
  <si>
    <t>WET &amp; GHZ 5</t>
  </si>
  <si>
    <t>WET &amp; GHZ 2</t>
  </si>
  <si>
    <t>WET &amp; GHZ 6</t>
  </si>
  <si>
    <t>WET &amp; GHZ 3</t>
  </si>
  <si>
    <t>WET &amp; GHZ 7</t>
  </si>
  <si>
    <t>WET &amp; GHZ 4</t>
  </si>
  <si>
    <t>WET &amp; GHZ 8</t>
  </si>
  <si>
    <t>50q</t>
  </si>
  <si>
    <t>SOCIOLOGIE 1</t>
  </si>
  <si>
    <t>SOCIOLOGIE 6</t>
  </si>
  <si>
    <t>SOCIOLOGIE 2</t>
  </si>
  <si>
    <t>SOCIOLOGIE 7</t>
  </si>
  <si>
    <t>SOCIOLOGIE 3</t>
  </si>
  <si>
    <t>SOCIOLOGIE 8</t>
  </si>
  <si>
    <t>SOCIOLOGIE 4</t>
  </si>
  <si>
    <t>SOCIOLOGIE 9</t>
  </si>
  <si>
    <t>SOCIOLOGIE 5</t>
  </si>
  <si>
    <t>SOCIOLOGIE 10</t>
  </si>
  <si>
    <t>FILOSOFIE</t>
  </si>
  <si>
    <t>FILOSOFIE 1</t>
  </si>
  <si>
    <t>FILOSOFIE 6</t>
  </si>
  <si>
    <t>FILOSOFIE 5</t>
  </si>
  <si>
    <t>FILOSOFIE 2</t>
  </si>
  <si>
    <t>FILOSOFIE 7</t>
  </si>
  <si>
    <t>FILOSOFIE 3</t>
  </si>
  <si>
    <t>FILOSOFIE 8</t>
  </si>
  <si>
    <t>FILOSOFIE 4</t>
  </si>
  <si>
    <t>FILOSOFIE 9</t>
  </si>
  <si>
    <t>FILOSOFIE 10</t>
  </si>
  <si>
    <t>weeek</t>
  </si>
  <si>
    <t>PLATO-gesprekstraining</t>
  </si>
  <si>
    <t>Gesprekstraining</t>
  </si>
  <si>
    <t>De student heeft kennis van verschillende gesprekstechnieken en het doelmatig gebruik hiervan.</t>
  </si>
  <si>
    <t>De student kan een gesprek doelmatig voeren en verschillende gesprekstechnieken gebruiken.</t>
  </si>
  <si>
    <t>De student kan een gesprek sturen en de essentie destilleren.</t>
  </si>
  <si>
    <t>CANMED-psycho/TPR</t>
  </si>
  <si>
    <t>PLATO-psychiatrie</t>
  </si>
  <si>
    <t>Psychiatrie</t>
  </si>
  <si>
    <t>De student kent de globale schets van de geschiedenis van de psychiatrische zorg in Nederland door de eeuwen heen, en kan de huidige (al dan niet wetenschappelijke) inzichten met elkaar te bespreken.</t>
  </si>
  <si>
    <t>PLATO-wet en GHZ</t>
  </si>
  <si>
    <t>wet &amp; gezondheid</t>
  </si>
  <si>
    <t>inleiding, integratie complementaire geneeswijzen</t>
  </si>
  <si>
    <t>De student heeft inzicht in de basale verschillen tussen de reguliere en de alternatieve gezondheidszorg.</t>
  </si>
  <si>
    <t>geschiedenis geneeskunde</t>
  </si>
  <si>
    <t>De student heeft inzicht in de geschiedenis van de geneeskunde.</t>
  </si>
  <si>
    <t>historische details geneeskunde</t>
  </si>
  <si>
    <t>De student heeft inzicht in de belangrijkste ontwikkelingen in de geschiedenis van de geneeskunde, met betrekking tot het bestaan van reguliere en complementaire geneeswijzen.</t>
  </si>
  <si>
    <t>opkomst alternatieve geneeswijzen</t>
  </si>
  <si>
    <t>De student heeft inzicht in de opkomst en de plaats van de alternatieve geneeswijzen in Nederland. Tevens heeft de student kennis van de commissies die van staatswege zich bezig hebben gehouden met de regulering van de alternatieve geneeswijzen.</t>
  </si>
  <si>
    <t>concepten geneeskunde en integratie</t>
  </si>
  <si>
    <t>De student heeft inzicht in de basisfilosofie dat geldt als denkraam voor diagnose, therapie en onderzoek en de verschillen hierin tussen reguliere en complementaire geneeskunde.</t>
  </si>
  <si>
    <t>wetenschappelijk kader</t>
  </si>
  <si>
    <t xml:space="preserve">De student heeft inzicht in de wetenschappelijke kaders in de gezondheidszorg en de toepassing van wetenschappelijke kennis. </t>
  </si>
  <si>
    <t>integratie</t>
  </si>
  <si>
    <t>De student heeft inzicht in de modellen van geneeskunde en de integratie van de verschillende vormen van geneeskunde.</t>
  </si>
  <si>
    <t>reguliere benadering van ziekte en gezondheid</t>
  </si>
  <si>
    <t>De student heeft inzicht in de reguliere benadering van ziekte en gezondheid.</t>
  </si>
  <si>
    <t>ziektebeelden en complementaire geneeswijzen</t>
  </si>
  <si>
    <t>De student heeft inzicht in.</t>
  </si>
  <si>
    <t>juridische aspecten gezondheidszorg</t>
  </si>
  <si>
    <t>De student heeft inzicht in de algemene opbouw van de wetgeving ten aanzien van de Nederlandse Gezondheidszorg.</t>
  </si>
  <si>
    <t>deontologie</t>
  </si>
  <si>
    <t>De student heeft inzicht in het de deontologie (beroepsethiek)</t>
  </si>
  <si>
    <t>praktijkvoering</t>
  </si>
  <si>
    <t>De student heeft inzicht in de regels en eisen ten aanzien van de praktijkvoering.</t>
  </si>
  <si>
    <t>CANMED-sociologie</t>
  </si>
  <si>
    <t>Web</t>
  </si>
  <si>
    <t>sociologie</t>
  </si>
  <si>
    <t>CANMED-filosofie</t>
  </si>
  <si>
    <t>voor een aantal docenten is het voltijdrooster aangepast aan het deeltijdrooster i.v.m. reistijd, etc. (JdB, RH, CC)</t>
  </si>
  <si>
    <t>Afkortingen Tabbladen</t>
  </si>
  <si>
    <t>P-AN</t>
  </si>
  <si>
    <t>Propedeuse Anatomie</t>
  </si>
  <si>
    <t>P-Fy</t>
  </si>
  <si>
    <t>Propedeuse Fysiologie</t>
  </si>
  <si>
    <t>P-Pa</t>
  </si>
  <si>
    <t>Propedeuse Pathologie</t>
  </si>
  <si>
    <t>P-Ne</t>
  </si>
  <si>
    <t>P-Bio</t>
  </si>
  <si>
    <t>Propedeuse Biomedisch</t>
  </si>
  <si>
    <t>Propedeuse Neurologie</t>
  </si>
  <si>
    <t>(Biochemie, biologie, Biofysica, Biomechanica)</t>
  </si>
  <si>
    <t>P-ME</t>
  </si>
  <si>
    <t>Propedeuse Massage &amp; EHBO</t>
  </si>
  <si>
    <t>P-EE</t>
  </si>
  <si>
    <t>Propedeuse Embryologie &amp; Evolutieleer</t>
  </si>
  <si>
    <t>Propedeuse Sociaal</t>
  </si>
  <si>
    <t>TPR, sociologie, filosofie</t>
  </si>
  <si>
    <t>P-So</t>
  </si>
  <si>
    <t>P-Sc</t>
  </si>
  <si>
    <t>Propedeuse Science</t>
  </si>
  <si>
    <t>INFORMATICA</t>
  </si>
  <si>
    <t>INFORMATICA 1</t>
  </si>
  <si>
    <t>INFORMATICA 2</t>
  </si>
  <si>
    <t>INFORMATICA 3</t>
  </si>
  <si>
    <t>INFORMATICA 4</t>
  </si>
  <si>
    <t>INFORMATICA 5</t>
  </si>
  <si>
    <t>INFORMATICA 6</t>
  </si>
  <si>
    <t>INFORMATICA 7</t>
  </si>
  <si>
    <t>INFORMATICA 8</t>
  </si>
  <si>
    <t>PLATO-informatica</t>
  </si>
  <si>
    <t>CANMED-methodologie</t>
  </si>
  <si>
    <t>Bekken / Wervelkolom</t>
  </si>
  <si>
    <t>Fyasiologie</t>
  </si>
  <si>
    <t>Myofasciaal (MFA, GOT, Tensecrety)</t>
  </si>
  <si>
    <t>SO</t>
  </si>
  <si>
    <t>Sociaal (TPR, Praktijkvoering)</t>
  </si>
  <si>
    <t>Kliniek &amp; Stage</t>
  </si>
  <si>
    <t>Verklaring Uren-Vakken-ECTS</t>
  </si>
  <si>
    <t>Rij 1-10 Propedeuse c.q. 1e jaar, verdeeld MBK, Plus, voltijd-biomedisch, voltijd-sociaal&amp;science</t>
  </si>
  <si>
    <t>REST</t>
  </si>
  <si>
    <r>
      <t>Rij 12-40 Voltijd vakken (</t>
    </r>
    <r>
      <rPr>
        <sz val="12"/>
        <color theme="1"/>
        <rFont val="Calibri"/>
        <family val="2"/>
      </rPr>
      <t>≈Deeltijd)</t>
    </r>
  </si>
  <si>
    <t>Lesuren = contacturen voor de klas</t>
  </si>
  <si>
    <t>Opdrachten, oefenen (getoetst) = contactuur x factor 3</t>
  </si>
  <si>
    <t>Zelfstudie (getoetst) + literatuur = contactuur x factor 5</t>
  </si>
  <si>
    <t>Bijv. F2 = Totaal aantal SBU (Studie-Belastings-Uren) per onderdeel</t>
  </si>
  <si>
    <t>Rubrieken</t>
  </si>
  <si>
    <t>RUBR</t>
  </si>
  <si>
    <t>aantal SBU gedeeld door 28 (NL-maat voor ECTS) per onderdeel</t>
  </si>
  <si>
    <t>B42: Osteopathie (onderdelen), MBK/Prop, Medisch, Humaan, Stage, Examens met SBU &amp; ECTS</t>
  </si>
  <si>
    <t>BM</t>
  </si>
  <si>
    <t>BM (Bachelor/Master)</t>
  </si>
  <si>
    <t>N42 Verdeling Level 6 (Bachelor) en level 7 over hoofdgroepen</t>
  </si>
  <si>
    <t>LES</t>
  </si>
  <si>
    <t xml:space="preserve">T42: Competenties in contacturen Osteopathie, Medisch, Humman &amp; stage, en verdeling in % over de opleiding. </t>
  </si>
  <si>
    <t>De MBK &amp; Plus-deel is voor deeltijd en voltijd gelijk. Voltijd heeft biomedisch &amp; Sociaal/Science extra (voor deeltijd Facul)</t>
  </si>
  <si>
    <t>Aantal
lesuren
deeltijd</t>
  </si>
  <si>
    <t>De contacturen van de vakgebieden zijn nagenoeg gelijk voor Voltijd &amp; deeltijd: bijv. Extr vol (114) deel (110)</t>
  </si>
  <si>
    <t>Leerdoelen jaar 1-4 (VTOS), Jaar 1-7 (DTOS)</t>
  </si>
  <si>
    <t>De groene balk is voor de programmering (met geel kruis = in het rooster)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</si>
</sst>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9">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Helvetica Licht"/>
    </font>
    <font>
      <sz val="8"/>
      <color rgb="FF000000"/>
      <name val="Helvetica Licht"/>
    </font>
    <font>
      <sz val="8"/>
      <name val="Helvetica Licht"/>
    </font>
    <font>
      <sz val="8"/>
      <color rgb="FFFFFF00"/>
      <name val="Helvetica Licht"/>
    </font>
    <font>
      <sz val="8"/>
      <color rgb="FFFFFFFF"/>
      <name val="Helvetica Licht"/>
    </font>
    <font>
      <sz val="8"/>
      <color theme="1"/>
      <name val="Helvetica Licht"/>
    </font>
    <font>
      <sz val="8"/>
      <color rgb="FFFFF2CC"/>
      <name val="Helvetica Licht"/>
    </font>
    <font>
      <sz val="8"/>
      <color theme="0"/>
      <name val="Helvetica Licht"/>
    </font>
    <font>
      <sz val="8"/>
      <color rgb="FFFF0000"/>
      <name val="Helvetica Licht"/>
    </font>
    <font>
      <b/>
      <sz val="8"/>
      <color rgb="FF000000"/>
      <name val="Helvetica Licht"/>
    </font>
    <font>
      <b/>
      <sz val="12"/>
      <color rgb="FF000000"/>
      <name val="Helvetica Licht"/>
    </font>
    <font>
      <sz val="12"/>
      <color rgb="FF000000"/>
      <name val="Helvetica Licht"/>
    </font>
    <font>
      <b/>
      <sz val="20"/>
      <color rgb="FFFF0000"/>
      <name val="Helvetica Licht"/>
    </font>
    <font>
      <b/>
      <sz val="12"/>
      <color theme="1"/>
      <name val="Helvetica Licht"/>
    </font>
    <font>
      <b/>
      <sz val="12"/>
      <color rgb="FFFF0000"/>
      <name val="Helvetica Licht"/>
    </font>
    <font>
      <sz val="12"/>
      <color rgb="FFFF0000"/>
      <name val="Helvetica Licht"/>
    </font>
    <font>
      <b/>
      <sz val="12"/>
      <color rgb="FF0001D5"/>
      <name val="Helvetica Licht"/>
    </font>
    <font>
      <b/>
      <sz val="8"/>
      <color rgb="FFFF0000"/>
      <name val="Helvetica Neue Licht"/>
    </font>
    <font>
      <b/>
      <sz val="8"/>
      <color rgb="FF000000"/>
      <name val="Helvetica Neue Licht"/>
    </font>
    <font>
      <b/>
      <sz val="12"/>
      <color rgb="FF000000"/>
      <name val="Helvetica Neue Licht"/>
    </font>
    <font>
      <sz val="8"/>
      <color rgb="FF000000"/>
      <name val="Arial"/>
      <family val="2"/>
    </font>
    <font>
      <sz val="8"/>
      <color rgb="FF000000"/>
      <name val="Helvetica Neue Licht"/>
    </font>
    <font>
      <sz val="8"/>
      <color rgb="FFFFFFFF"/>
      <name val="Arial"/>
      <family val="2"/>
    </font>
    <font>
      <sz val="8"/>
      <color rgb="FFFFFFFF"/>
      <name val="Helvetica Neue Licht"/>
    </font>
    <font>
      <sz val="8"/>
      <color theme="0"/>
      <name val="Helvetica Neue Licht"/>
    </font>
    <font>
      <sz val="8"/>
      <color theme="0"/>
      <name val="Arial"/>
      <family val="2"/>
    </font>
    <font>
      <sz val="8"/>
      <color theme="1"/>
      <name val="Helvetica Neue Licht"/>
    </font>
    <font>
      <b/>
      <sz val="8"/>
      <color rgb="FFFF0000"/>
      <name val="Arial"/>
      <family val="2"/>
    </font>
    <font>
      <b/>
      <sz val="8"/>
      <color rgb="FFFF0000"/>
      <name val="Helvetica Licht"/>
    </font>
    <font>
      <b/>
      <sz val="12"/>
      <color rgb="FFEB0002"/>
      <name val="Helvetica Licht"/>
    </font>
    <font>
      <b/>
      <sz val="12"/>
      <color rgb="FF00B050"/>
      <name val="Helvetica Licht"/>
    </font>
    <font>
      <sz val="8"/>
      <color indexed="206"/>
      <name val="Helvetica Licht"/>
    </font>
    <font>
      <b/>
      <sz val="12"/>
      <name val="Helvetica Licht"/>
    </font>
    <font>
      <u/>
      <sz val="12"/>
      <color theme="10"/>
      <name val="Calibri"/>
      <family val="2"/>
      <scheme val="minor"/>
    </font>
    <font>
      <u/>
      <sz val="12"/>
      <color theme="11"/>
      <name val="Calibri"/>
      <family val="2"/>
      <scheme val="minor"/>
    </font>
    <font>
      <sz val="8"/>
      <color theme="7" tint="0.79998168889431442"/>
      <name val="Helvetica Licht"/>
    </font>
    <font>
      <b/>
      <sz val="12"/>
      <color theme="9" tint="-0.249977111117893"/>
      <name val="Helvetica Licht"/>
    </font>
    <font>
      <sz val="10"/>
      <color theme="1"/>
      <name val="Arial"/>
      <family val="2"/>
    </font>
    <font>
      <sz val="20"/>
      <color theme="1"/>
      <name val="Helvetica Licht"/>
    </font>
    <font>
      <sz val="20"/>
      <color rgb="FF000000"/>
      <name val="Helvetica Licht"/>
    </font>
    <font>
      <sz val="8"/>
      <color theme="1"/>
      <name val="Arial"/>
      <family val="2"/>
    </font>
    <font>
      <sz val="8"/>
      <color rgb="FFFFFFFF"/>
      <name val="Arial"/>
      <family val="2"/>
    </font>
    <font>
      <sz val="8"/>
      <color theme="1"/>
      <name val="Calibri"/>
      <family val="2"/>
      <scheme val="minor"/>
    </font>
    <font>
      <sz val="12"/>
      <color theme="1"/>
      <name val="Calibri"/>
      <family val="2"/>
      <scheme val="minor"/>
    </font>
    <font>
      <sz val="10"/>
      <color rgb="FF000000"/>
      <name val="Arial"/>
      <family val="2"/>
    </font>
    <font>
      <sz val="9"/>
      <color theme="1"/>
      <name val="Calibri"/>
      <family val="2"/>
      <scheme val="minor"/>
    </font>
    <font>
      <sz val="9"/>
      <color rgb="FF000000"/>
      <name val="Calibri"/>
      <family val="2"/>
      <scheme val="minor"/>
    </font>
    <font>
      <sz val="9"/>
      <color rgb="FFFFFFFF"/>
      <name val="Calibri"/>
      <family val="2"/>
      <scheme val="minor"/>
    </font>
    <font>
      <sz val="10"/>
      <color rgb="FF000000"/>
      <name val="Times New Roman"/>
      <family val="1"/>
    </font>
    <font>
      <sz val="7"/>
      <name val="Arial"/>
      <family val="2"/>
    </font>
    <font>
      <sz val="18"/>
      <color theme="1"/>
      <name val="Helvetica Licht"/>
    </font>
    <font>
      <b/>
      <sz val="8"/>
      <color rgb="FFFFFF00"/>
      <name val="Helvetica Licht"/>
    </font>
    <font>
      <sz val="9"/>
      <color theme="0"/>
      <name val="Calibri"/>
      <family val="2"/>
      <scheme val="minor"/>
    </font>
    <font>
      <sz val="9"/>
      <color rgb="FFFFFF00"/>
      <name val="Calibri"/>
      <family val="2"/>
      <scheme val="minor"/>
    </font>
    <font>
      <sz val="8"/>
      <color rgb="FF000000"/>
      <name val="Calibri"/>
      <family val="2"/>
      <scheme val="minor"/>
    </font>
    <font>
      <sz val="12"/>
      <color rgb="FFFFFF00"/>
      <name val="Calibri"/>
      <family val="2"/>
      <scheme val="minor"/>
    </font>
    <font>
      <sz val="9"/>
      <name val="Arial"/>
      <family val="2"/>
    </font>
    <font>
      <sz val="10"/>
      <name val="Arial"/>
      <family val="2"/>
    </font>
    <font>
      <sz val="8"/>
      <name val="Calibri"/>
      <family val="2"/>
      <scheme val="minor"/>
    </font>
    <font>
      <sz val="20"/>
      <color rgb="FF000000"/>
      <name val="Calibri"/>
      <family val="2"/>
      <scheme val="minor"/>
    </font>
    <font>
      <sz val="10"/>
      <color theme="1"/>
      <name val="Calibri"/>
      <family val="2"/>
      <scheme val="minor"/>
    </font>
    <font>
      <sz val="9"/>
      <color theme="1"/>
      <name val="Arial"/>
      <family val="2"/>
    </font>
    <font>
      <sz val="9"/>
      <color rgb="FF000000"/>
      <name val="Arial"/>
      <family val="2"/>
    </font>
    <font>
      <sz val="18"/>
      <color rgb="FF000000"/>
      <name val="Helvetica Licht"/>
    </font>
    <font>
      <b/>
      <sz val="8"/>
      <color theme="1"/>
      <name val="Helvetica Licht"/>
    </font>
    <font>
      <b/>
      <sz val="12"/>
      <color theme="1"/>
      <name val="Calibri"/>
      <family val="2"/>
      <scheme val="minor"/>
    </font>
    <font>
      <b/>
      <sz val="8"/>
      <color theme="1"/>
      <name val="Helvetica Neue Licht"/>
    </font>
    <font>
      <b/>
      <sz val="12"/>
      <color rgb="FFFFFF00"/>
      <name val="Helvetica Licht"/>
    </font>
    <font>
      <b/>
      <sz val="10"/>
      <color rgb="FFFFFF00"/>
      <name val="Helvetica Licht"/>
    </font>
    <font>
      <b/>
      <sz val="11"/>
      <color rgb="FFFFFF00"/>
      <name val="Helvetica Licht"/>
    </font>
    <font>
      <sz val="7"/>
      <color rgb="FFFFFF00"/>
      <name val="Arial"/>
      <family val="2"/>
    </font>
    <font>
      <sz val="7"/>
      <color theme="0"/>
      <name val="Arial"/>
      <family val="2"/>
    </font>
    <font>
      <sz val="12"/>
      <color theme="0"/>
      <name val="Calibri"/>
      <family val="2"/>
      <scheme val="minor"/>
    </font>
    <font>
      <sz val="12"/>
      <color rgb="FFFF0000"/>
      <name val="Calibri"/>
      <family val="2"/>
      <scheme val="minor"/>
    </font>
    <font>
      <b/>
      <sz val="12"/>
      <color rgb="FFFFFF00"/>
      <name val="Calibri"/>
      <family val="2"/>
      <scheme val="minor"/>
    </font>
    <font>
      <sz val="8"/>
      <color rgb="FFFFFFFF"/>
      <name val="Calibri"/>
      <family val="2"/>
      <scheme val="minor"/>
    </font>
    <font>
      <sz val="8"/>
      <color rgb="FFFF0000"/>
      <name val="Calibri"/>
      <family val="2"/>
      <scheme val="minor"/>
    </font>
    <font>
      <sz val="12"/>
      <color rgb="FFFFFF00"/>
      <name val="Helvetica Licht"/>
    </font>
    <font>
      <sz val="14"/>
      <color rgb="FFFFFF00"/>
      <name val="Helvetica Licht"/>
    </font>
    <font>
      <b/>
      <sz val="14"/>
      <color rgb="FFFFFF00"/>
      <name val="Helvetica Licht"/>
    </font>
    <font>
      <sz val="8"/>
      <color theme="0"/>
      <name val="Calibri"/>
      <family val="2"/>
      <scheme val="minor"/>
    </font>
    <font>
      <b/>
      <sz val="10"/>
      <name val="Arial"/>
      <family val="2"/>
    </font>
    <font>
      <sz val="10"/>
      <color rgb="FFFFFF00"/>
      <name val="Arial"/>
      <family val="2"/>
    </font>
    <font>
      <sz val="8"/>
      <name val="Arial"/>
      <family val="2"/>
    </font>
    <font>
      <sz val="8"/>
      <color rgb="FF000000"/>
      <name val="Times New Roman"/>
      <family val="1"/>
    </font>
    <font>
      <sz val="10"/>
      <name val="Calibri"/>
      <family val="2"/>
      <scheme val="minor"/>
    </font>
    <font>
      <sz val="10"/>
      <color theme="1"/>
      <name val="Symbol"/>
      <family val="1"/>
      <charset val="2"/>
    </font>
    <font>
      <sz val="7"/>
      <color indexed="9"/>
      <name val="Arial"/>
      <family val="2"/>
    </font>
    <font>
      <sz val="7"/>
      <color indexed="8"/>
      <name val="Arial"/>
      <family val="2"/>
    </font>
    <font>
      <b/>
      <sz val="12"/>
      <color rgb="FF000000"/>
      <name val="Calibri"/>
      <family val="2"/>
      <scheme val="minor"/>
    </font>
    <font>
      <sz val="7"/>
      <color indexed="15"/>
      <name val="Arial"/>
      <family val="2"/>
    </font>
    <font>
      <sz val="10"/>
      <color indexed="8"/>
      <name val="Arial"/>
      <family val="2"/>
    </font>
    <font>
      <sz val="7"/>
      <color theme="1"/>
      <name val="Arial"/>
      <family val="2"/>
    </font>
    <font>
      <b/>
      <sz val="14"/>
      <color theme="1"/>
      <name val="Helvetica Licht"/>
    </font>
    <font>
      <b/>
      <sz val="14"/>
      <color theme="1"/>
      <name val="Calibri"/>
      <family val="2"/>
      <scheme val="minor"/>
    </font>
    <font>
      <b/>
      <sz val="14"/>
      <color rgb="FF000000"/>
      <name val="Calibri"/>
      <family val="2"/>
      <scheme val="minor"/>
    </font>
    <font>
      <sz val="10"/>
      <color indexed="9"/>
      <name val="Arial"/>
      <family val="2"/>
    </font>
    <font>
      <sz val="14"/>
      <name val="Arial"/>
      <family val="2"/>
    </font>
    <font>
      <b/>
      <sz val="14"/>
      <color rgb="FF000000"/>
      <name val="Arial"/>
      <family val="2"/>
    </font>
    <font>
      <sz val="9"/>
      <name val="Calibri"/>
      <family val="2"/>
      <scheme val="minor"/>
    </font>
    <font>
      <b/>
      <sz val="10"/>
      <color rgb="FFFFFF00"/>
      <name val="Calibri"/>
      <family val="2"/>
      <scheme val="minor"/>
    </font>
    <font>
      <sz val="10"/>
      <color rgb="FF000000"/>
      <name val="Helvetica Licht"/>
    </font>
    <font>
      <sz val="10"/>
      <color rgb="FF000000"/>
      <name val="Calibri"/>
      <family val="2"/>
      <scheme val="minor"/>
    </font>
    <font>
      <b/>
      <sz val="10"/>
      <color rgb="FF000000"/>
      <name val="Arial"/>
      <family val="2"/>
    </font>
    <font>
      <sz val="12"/>
      <color rgb="FFFFFF00"/>
      <name val="Arial"/>
      <family val="2"/>
    </font>
    <font>
      <b/>
      <sz val="10"/>
      <color theme="1"/>
      <name val="Helvetica Licht"/>
    </font>
    <font>
      <sz val="10"/>
      <color theme="1"/>
      <name val="Helvetica Licht"/>
    </font>
    <font>
      <i/>
      <sz val="18"/>
      <color theme="9" tint="0.39997558519241921"/>
      <name val="Arial"/>
      <family val="2"/>
    </font>
    <font>
      <sz val="12"/>
      <color theme="1"/>
      <name val="Arial"/>
      <family val="2"/>
    </font>
    <font>
      <sz val="18"/>
      <color theme="1"/>
      <name val="Arial"/>
      <family val="2"/>
    </font>
    <font>
      <b/>
      <i/>
      <sz val="18"/>
      <color theme="9" tint="0.39997558519241921"/>
      <name val="Arial"/>
      <family val="2"/>
    </font>
    <font>
      <sz val="11"/>
      <color theme="1"/>
      <name val="Arial"/>
      <family val="2"/>
    </font>
    <font>
      <b/>
      <sz val="18"/>
      <color theme="1"/>
      <name val="Arial"/>
      <family val="2"/>
    </font>
    <font>
      <sz val="5"/>
      <color rgb="FF000000"/>
      <name val="Times New Roman"/>
      <family val="1"/>
    </font>
    <font>
      <sz val="4"/>
      <name val="Arial"/>
      <family val="2"/>
    </font>
    <font>
      <sz val="7"/>
      <color rgb="FF000000"/>
      <name val="Arial"/>
      <family val="2"/>
    </font>
    <font>
      <sz val="5"/>
      <color rgb="FF000000"/>
      <name val="Arial"/>
      <family val="2"/>
    </font>
    <font>
      <b/>
      <sz val="6"/>
      <name val="Arial"/>
      <family val="2"/>
    </font>
    <font>
      <b/>
      <sz val="7"/>
      <color rgb="FF000000"/>
      <name val="Arial"/>
      <family val="2"/>
    </font>
    <font>
      <sz val="5"/>
      <name val="Arial"/>
      <family val="2"/>
    </font>
    <font>
      <b/>
      <sz val="6"/>
      <color rgb="FF000000"/>
      <name val="Arial"/>
      <family val="2"/>
    </font>
    <font>
      <b/>
      <sz val="5"/>
      <color rgb="FF555555"/>
      <name val="Arial"/>
      <family val="2"/>
    </font>
    <font>
      <b/>
      <sz val="5"/>
      <name val="Arial Narrow Bold"/>
    </font>
    <font>
      <b/>
      <sz val="6"/>
      <color theme="0"/>
      <name val="Calibri"/>
      <family val="2"/>
      <scheme val="minor"/>
    </font>
    <font>
      <sz val="7"/>
      <color theme="1"/>
      <name val="Calibri"/>
      <family val="2"/>
      <scheme val="minor"/>
    </font>
    <font>
      <sz val="5"/>
      <color rgb="FF555555"/>
      <name val="Arial"/>
      <family val="2"/>
    </font>
    <font>
      <sz val="6"/>
      <color rgb="FF000000"/>
      <name val="Arial"/>
      <family val="2"/>
    </font>
    <font>
      <b/>
      <sz val="6"/>
      <color theme="0"/>
      <name val="Arial"/>
      <family val="2"/>
    </font>
    <font>
      <b/>
      <sz val="7"/>
      <color rgb="FFFFFFFF"/>
      <name val="Arial"/>
      <family val="2"/>
    </font>
    <font>
      <b/>
      <sz val="5"/>
      <color rgb="FFFFFFFF"/>
      <name val="Arial Narrow Bold"/>
    </font>
    <font>
      <b/>
      <sz val="5"/>
      <name val="Arial"/>
      <family val="2"/>
    </font>
    <font>
      <b/>
      <sz val="5"/>
      <color rgb="FFFFFFFF"/>
      <name val="Arial"/>
      <family val="2"/>
    </font>
    <font>
      <sz val="5"/>
      <color rgb="FF000000"/>
      <name val="Calibri"/>
      <family val="2"/>
      <scheme val="minor"/>
    </font>
    <font>
      <b/>
      <sz val="6"/>
      <color theme="1"/>
      <name val="Calibri"/>
      <family val="2"/>
      <scheme val="minor"/>
    </font>
    <font>
      <sz val="5"/>
      <color theme="1"/>
      <name val="Calibri"/>
      <family val="2"/>
      <scheme val="minor"/>
    </font>
    <font>
      <sz val="5"/>
      <color rgb="FF000000"/>
      <name val="Helvetica Neue Licht"/>
    </font>
    <font>
      <sz val="5"/>
      <color rgb="FFFF0000"/>
      <name val="Helvetica Neue Licht"/>
    </font>
    <font>
      <sz val="5"/>
      <color rgb="FF000000"/>
      <name val="Helvetica Licht"/>
    </font>
    <font>
      <b/>
      <sz val="9"/>
      <name val="Arial"/>
      <family val="2"/>
    </font>
    <font>
      <b/>
      <sz val="10"/>
      <color rgb="FF000000"/>
      <name val="Helvetica Licht"/>
    </font>
    <font>
      <sz val="11"/>
      <color rgb="FFFF0000"/>
      <name val="Calibri"/>
      <family val="2"/>
      <scheme val="minor"/>
    </font>
    <font>
      <b/>
      <sz val="11"/>
      <color theme="1"/>
      <name val="Calibri"/>
      <family val="2"/>
      <scheme val="minor"/>
    </font>
    <font>
      <sz val="8"/>
      <color rgb="FFFF0000"/>
      <name val="Arial"/>
      <family val="2"/>
    </font>
    <font>
      <sz val="8"/>
      <color rgb="FFFFFF00"/>
      <name val="Arial"/>
      <family val="2"/>
    </font>
    <font>
      <sz val="12"/>
      <color theme="1"/>
      <name val="Calibri"/>
      <family val="2"/>
    </font>
    <font>
      <sz val="11"/>
      <color rgb="FFFFFF00"/>
      <name val="Calibri"/>
      <family val="2"/>
      <scheme val="minor"/>
    </font>
    <font>
      <sz val="10"/>
      <color rgb="FF000000"/>
      <name val="Arial"/>
    </font>
    <font>
      <sz val="18"/>
      <name val="Helvetica Licht"/>
    </font>
    <font>
      <b/>
      <sz val="11"/>
      <name val="Arial"/>
      <family val="2"/>
    </font>
    <font>
      <sz val="9"/>
      <color rgb="FFFFF2CC"/>
      <name val="Calibri"/>
      <family val="2"/>
      <scheme val="minor"/>
    </font>
    <font>
      <sz val="9"/>
      <color rgb="FFFFF2CC"/>
      <name val="Arial"/>
      <family val="2"/>
    </font>
    <font>
      <b/>
      <sz val="10"/>
      <color rgb="FFFFFFFF"/>
      <name val="Helvetica Licht"/>
    </font>
    <font>
      <b/>
      <sz val="10"/>
      <name val="Helvetica Licht"/>
    </font>
    <font>
      <sz val="10"/>
      <color rgb="FFFFFFFF"/>
      <name val="Helvetica Licht"/>
    </font>
    <font>
      <sz val="10"/>
      <name val="Helvetica Licht"/>
    </font>
    <font>
      <sz val="10"/>
      <color theme="0"/>
      <name val="Helvetica Licht"/>
    </font>
    <font>
      <sz val="10"/>
      <color rgb="FFFF0000"/>
      <name val="Helvetica Licht"/>
    </font>
    <font>
      <sz val="10"/>
      <color rgb="FFFFFF00"/>
      <name val="Helvetica Licht"/>
    </font>
    <font>
      <sz val="10"/>
      <color rgb="FFFFF2CC"/>
      <name val="Helvetica Licht"/>
    </font>
    <font>
      <sz val="9"/>
      <color rgb="FFD9D9D9"/>
      <name val="Calibri"/>
      <family val="2"/>
      <scheme val="minor"/>
    </font>
    <font>
      <b/>
      <sz val="10"/>
      <color theme="0"/>
      <name val="Arial"/>
      <family val="2"/>
    </font>
    <font>
      <sz val="10"/>
      <color rgb="FFFFF2CC"/>
      <name val="Arial"/>
      <family val="2"/>
    </font>
    <font>
      <sz val="10"/>
      <color rgb="FFD9D9D9"/>
      <name val="Helvetica Licht"/>
    </font>
    <font>
      <b/>
      <sz val="10"/>
      <color rgb="FFD9D9D9"/>
      <name val="Helvetica Licht"/>
    </font>
    <font>
      <sz val="8"/>
      <name val="Helvetica Neue Licht"/>
    </font>
    <font>
      <b/>
      <sz val="8"/>
      <color rgb="FFD9D9D9"/>
      <name val="Helvetica Neue Licht"/>
    </font>
    <font>
      <b/>
      <sz val="8"/>
      <name val="Helvetica Neue Licht"/>
    </font>
    <font>
      <sz val="8"/>
      <color rgb="FFD9D9D9"/>
      <name val="Helvetica Neue Licht"/>
    </font>
    <font>
      <sz val="8"/>
      <color rgb="FFFFFF00"/>
      <name val="Helvetica Neue Licht"/>
    </font>
    <font>
      <sz val="12"/>
      <color rgb="FF888888"/>
      <name val="Calibri"/>
      <family val="2"/>
    </font>
    <font>
      <b/>
      <sz val="10"/>
      <color theme="1"/>
      <name val="Helvetica"/>
    </font>
    <font>
      <sz val="10"/>
      <color rgb="FF000000"/>
      <name val="Helvetica"/>
    </font>
    <font>
      <sz val="10"/>
      <name val="Helvetica"/>
    </font>
    <font>
      <sz val="10"/>
      <color theme="1"/>
      <name val="Helvetica"/>
    </font>
    <font>
      <sz val="10"/>
      <color rgb="FFFFFF00"/>
      <name val="Helvetica"/>
    </font>
    <font>
      <sz val="9"/>
      <color rgb="FFFF0000"/>
      <name val="Calibri"/>
      <family val="2"/>
      <scheme val="minor"/>
    </font>
    <font>
      <b/>
      <sz val="11"/>
      <color rgb="FFFFFF00"/>
      <name val="Arial"/>
      <family val="2"/>
    </font>
    <font>
      <sz val="18"/>
      <color rgb="FF000000"/>
      <name val="Arial"/>
      <family val="2"/>
    </font>
    <font>
      <sz val="9"/>
      <color indexed="81"/>
      <name val="Tahoma"/>
      <charset val="1"/>
    </font>
    <font>
      <b/>
      <sz val="9"/>
      <color indexed="81"/>
      <name val="Tahoma"/>
      <charset val="1"/>
    </font>
  </fonts>
  <fills count="148">
    <fill>
      <patternFill patternType="none"/>
    </fill>
    <fill>
      <patternFill patternType="gray125"/>
    </fill>
    <fill>
      <patternFill patternType="solid">
        <fgColor theme="7" tint="0.79998168889431442"/>
        <bgColor rgb="FFFFFFCC"/>
      </patternFill>
    </fill>
    <fill>
      <patternFill patternType="solid">
        <fgColor rgb="FFFFFFFF"/>
        <bgColor rgb="FFFFFFFF"/>
      </patternFill>
    </fill>
    <fill>
      <patternFill patternType="solid">
        <fgColor rgb="FFFFFFCC"/>
        <bgColor rgb="FFFFFFCC"/>
      </patternFill>
    </fill>
    <fill>
      <patternFill patternType="solid">
        <fgColor rgb="FFFF0000"/>
        <bgColor rgb="FFFF0000"/>
      </patternFill>
    </fill>
    <fill>
      <patternFill patternType="solid">
        <fgColor theme="9" tint="0.59999389629810485"/>
        <bgColor indexed="64"/>
      </patternFill>
    </fill>
    <fill>
      <patternFill patternType="solid">
        <fgColor theme="4" tint="0.59999389629810485"/>
        <bgColor rgb="FF548DD4"/>
      </patternFill>
    </fill>
    <fill>
      <patternFill patternType="solid">
        <fgColor rgb="FF9DAFCC"/>
        <bgColor rgb="FF548DD4"/>
      </patternFill>
    </fill>
    <fill>
      <patternFill patternType="solid">
        <fgColor rgb="FF7E6BA0"/>
        <bgColor rgb="FF548DD4"/>
      </patternFill>
    </fill>
    <fill>
      <patternFill patternType="solid">
        <fgColor rgb="FF9982C3"/>
        <bgColor rgb="FF548DD4"/>
      </patternFill>
    </fill>
    <fill>
      <patternFill patternType="solid">
        <fgColor rgb="FFB198E5"/>
        <bgColor rgb="FF548DD4"/>
      </patternFill>
    </fill>
    <fill>
      <patternFill patternType="solid">
        <fgColor rgb="FFF0E402"/>
        <bgColor rgb="FF548DD4"/>
      </patternFill>
    </fill>
    <fill>
      <patternFill patternType="solid">
        <fgColor rgb="FFDDD102"/>
        <bgColor rgb="FF548DD4"/>
      </patternFill>
    </fill>
    <fill>
      <patternFill patternType="solid">
        <fgColor rgb="FF7030A0"/>
        <bgColor rgb="FF7030A0"/>
      </patternFill>
    </fill>
    <fill>
      <patternFill patternType="solid">
        <fgColor rgb="FF3366FF"/>
        <bgColor rgb="FF3366FF"/>
      </patternFill>
    </fill>
    <fill>
      <patternFill patternType="solid">
        <fgColor rgb="FFA345EA"/>
        <bgColor rgb="FF7030A0"/>
      </patternFill>
    </fill>
    <fill>
      <patternFill patternType="solid">
        <fgColor rgb="FFB049FE"/>
        <bgColor rgb="FF7030A0"/>
      </patternFill>
    </fill>
    <fill>
      <patternFill patternType="solid">
        <fgColor rgb="FF8E3BCD"/>
        <bgColor rgb="FF7030A0"/>
      </patternFill>
    </fill>
    <fill>
      <patternFill patternType="lightUp">
        <fgColor rgb="FF000000"/>
      </patternFill>
    </fill>
    <fill>
      <patternFill patternType="darkGray">
        <fgColor rgb="FF000000"/>
      </patternFill>
    </fill>
    <fill>
      <patternFill patternType="solid">
        <fgColor rgb="FF800000"/>
        <bgColor rgb="FF800000"/>
      </patternFill>
    </fill>
    <fill>
      <patternFill patternType="solid">
        <fgColor rgb="FFAC0001"/>
        <bgColor rgb="FF800000"/>
      </patternFill>
    </fill>
    <fill>
      <patternFill patternType="solid">
        <fgColor rgb="FFCE0204"/>
        <bgColor rgb="FF800000"/>
      </patternFill>
    </fill>
    <fill>
      <patternFill patternType="solid">
        <fgColor rgb="FF5F0000"/>
        <bgColor rgb="FF800000"/>
      </patternFill>
    </fill>
    <fill>
      <patternFill patternType="solid">
        <fgColor rgb="FFFE0002"/>
        <bgColor rgb="FF800000"/>
      </patternFill>
    </fill>
    <fill>
      <patternFill patternType="solid">
        <fgColor rgb="FFEB0002"/>
        <bgColor rgb="FF800000"/>
      </patternFill>
    </fill>
    <fill>
      <patternFill patternType="solid">
        <fgColor rgb="FF000080"/>
        <bgColor rgb="FF000080"/>
      </patternFill>
    </fill>
    <fill>
      <patternFill patternType="solid">
        <fgColor rgb="FFC2D69B"/>
        <bgColor rgb="FFC2D69B"/>
      </patternFill>
    </fill>
    <fill>
      <patternFill patternType="solid">
        <fgColor rgb="FFE36C09"/>
        <bgColor rgb="FFE36C09"/>
      </patternFill>
    </fill>
    <fill>
      <patternFill patternType="solid">
        <fgColor rgb="FF99FF66"/>
        <bgColor rgb="FF99FF66"/>
      </patternFill>
    </fill>
    <fill>
      <patternFill patternType="solid">
        <fgColor rgb="FFC6E0B4"/>
        <bgColor rgb="FF000000"/>
      </patternFill>
    </fill>
    <fill>
      <patternFill patternType="solid">
        <fgColor rgb="FFFABF8F"/>
        <bgColor rgb="FFFABF8F"/>
      </patternFill>
    </fill>
    <fill>
      <patternFill patternType="solid">
        <fgColor rgb="FF008000"/>
        <bgColor rgb="FF008000"/>
      </patternFill>
    </fill>
    <fill>
      <patternFill patternType="solid">
        <fgColor rgb="FFFFFF00"/>
        <bgColor rgb="FFFFFF00"/>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008080"/>
        <bgColor indexed="64"/>
      </patternFill>
    </fill>
    <fill>
      <patternFill patternType="solid">
        <fgColor theme="5" tint="-0.499984740745262"/>
        <bgColor rgb="FF800000"/>
      </patternFill>
    </fill>
    <fill>
      <patternFill patternType="solid">
        <fgColor theme="5" tint="0.39997558519241921"/>
        <bgColor rgb="FF99FF66"/>
      </patternFill>
    </fill>
    <fill>
      <patternFill patternType="solid">
        <fgColor theme="5" tint="-0.499984740745262"/>
        <bgColor rgb="FF3366FF"/>
      </patternFill>
    </fill>
    <fill>
      <patternFill patternType="solid">
        <fgColor rgb="FF00FF00"/>
        <bgColor indexed="64"/>
      </patternFill>
    </fill>
    <fill>
      <patternFill patternType="solid">
        <fgColor theme="7" tint="0.79998168889431442"/>
        <bgColor rgb="FF3366FF"/>
      </patternFill>
    </fill>
    <fill>
      <patternFill patternType="solid">
        <fgColor theme="5" tint="0.39997558519241921"/>
        <bgColor rgb="FFFABF8F"/>
      </patternFill>
    </fill>
    <fill>
      <patternFill patternType="solid">
        <fgColor rgb="FFA64D79"/>
        <bgColor rgb="FF00FFFF"/>
      </patternFill>
    </fill>
    <fill>
      <patternFill patternType="solid">
        <fgColor theme="9" tint="0.39997558519241921"/>
        <bgColor rgb="FFE36C09"/>
      </patternFill>
    </fill>
    <fill>
      <patternFill patternType="solid">
        <fgColor theme="9" tint="0.39997558519241921"/>
        <bgColor rgb="FF99FF66"/>
      </patternFill>
    </fill>
    <fill>
      <patternFill patternType="solid">
        <fgColor theme="4" tint="0.59999389629810485"/>
        <bgColor rgb="FF3366FF"/>
      </patternFill>
    </fill>
    <fill>
      <patternFill patternType="solid">
        <fgColor rgb="FFFF0000"/>
        <bgColor rgb="FF000000"/>
      </patternFill>
    </fill>
    <fill>
      <patternFill patternType="solid">
        <fgColor theme="9" tint="0.39997558519241921"/>
        <bgColor rgb="FFC2D69B"/>
      </patternFill>
    </fill>
    <fill>
      <patternFill patternType="solid">
        <fgColor rgb="FFA345EA"/>
        <bgColor rgb="FF3366FF"/>
      </patternFill>
    </fill>
    <fill>
      <patternFill patternType="solid">
        <fgColor theme="0" tint="-0.14999847407452621"/>
        <bgColor rgb="FFE36C09"/>
      </patternFill>
    </fill>
    <fill>
      <patternFill patternType="solid">
        <fgColor theme="0" tint="-0.14999847407452621"/>
        <bgColor indexed="64"/>
      </patternFill>
    </fill>
    <fill>
      <patternFill patternType="solid">
        <fgColor rgb="FF00B050"/>
        <bgColor indexed="64"/>
      </patternFill>
    </fill>
    <fill>
      <patternFill patternType="solid">
        <fgColor rgb="FFB198E5"/>
        <bgColor indexed="64"/>
      </patternFill>
    </fill>
    <fill>
      <patternFill patternType="solid">
        <fgColor theme="1"/>
        <bgColor indexed="64"/>
      </patternFill>
    </fill>
    <fill>
      <patternFill patternType="solid">
        <fgColor theme="1" tint="0.499984740745262"/>
        <bgColor indexed="64"/>
      </patternFill>
    </fill>
    <fill>
      <patternFill patternType="solid">
        <fgColor theme="1"/>
        <bgColor rgb="FF3366FF"/>
      </patternFill>
    </fill>
    <fill>
      <patternFill patternType="solid">
        <fgColor theme="5" tint="0.79998168889431442"/>
        <bgColor indexed="64"/>
      </patternFill>
    </fill>
    <fill>
      <patternFill patternType="solid">
        <fgColor theme="7" tint="0.79998168889431442"/>
        <bgColor indexed="64"/>
      </patternFill>
    </fill>
    <fill>
      <patternFill patternType="solid">
        <fgColor theme="1"/>
        <bgColor rgb="FFFFFFCC"/>
      </patternFill>
    </fill>
    <fill>
      <patternFill patternType="solid">
        <fgColor theme="1"/>
        <bgColor rgb="FF000080"/>
      </patternFill>
    </fill>
    <fill>
      <patternFill patternType="solid">
        <fgColor theme="1"/>
        <bgColor rgb="FF000000"/>
      </patternFill>
    </fill>
    <fill>
      <patternFill patternType="solid">
        <fgColor theme="9" tint="-0.249977111117893"/>
        <bgColor indexed="64"/>
      </patternFill>
    </fill>
    <fill>
      <patternFill patternType="solid">
        <fgColor theme="8" tint="0.59999389629810485"/>
        <bgColor indexed="64"/>
      </patternFill>
    </fill>
    <fill>
      <patternFill patternType="solid">
        <fgColor rgb="FFFFFF00"/>
        <bgColor rgb="FF000000"/>
      </patternFill>
    </fill>
    <fill>
      <patternFill patternType="solid">
        <fgColor rgb="FFFF6600"/>
        <bgColor indexed="64"/>
      </patternFill>
    </fill>
    <fill>
      <patternFill patternType="solid">
        <fgColor rgb="FF99FF66"/>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rgb="FF92D050"/>
        <bgColor indexed="64"/>
      </patternFill>
    </fill>
    <fill>
      <patternFill patternType="solid">
        <fgColor indexed="9"/>
        <bgColor indexed="64"/>
      </patternFill>
    </fill>
    <fill>
      <patternFill patternType="solid">
        <fgColor indexed="18"/>
        <bgColor indexed="64"/>
      </patternFill>
    </fill>
    <fill>
      <patternFill patternType="solid">
        <fgColor theme="9" tint="0.79998168889431442"/>
        <bgColor indexed="64"/>
      </patternFill>
    </fill>
    <fill>
      <patternFill patternType="solid">
        <fgColor rgb="FF0000FF"/>
        <bgColor indexed="64"/>
      </patternFill>
    </fill>
    <fill>
      <patternFill patternType="solid">
        <fgColor rgb="FF3366FF"/>
        <bgColor indexed="64"/>
      </patternFill>
    </fill>
    <fill>
      <patternFill patternType="solid">
        <fgColor indexed="22"/>
        <bgColor indexed="64"/>
      </patternFill>
    </fill>
    <fill>
      <patternFill patternType="solid">
        <fgColor theme="9" tint="0.79998168889431442"/>
        <bgColor rgb="FFFFFF00"/>
      </patternFill>
    </fill>
    <fill>
      <patternFill patternType="solid">
        <fgColor indexed="10"/>
        <bgColor indexed="64"/>
      </patternFill>
    </fill>
    <fill>
      <patternFill patternType="solid">
        <fgColor theme="9" tint="0.39997558519241921"/>
        <bgColor indexed="64"/>
      </patternFill>
    </fill>
    <fill>
      <patternFill patternType="solid">
        <fgColor indexed="23"/>
        <bgColor indexed="64"/>
      </patternFill>
    </fill>
    <fill>
      <patternFill patternType="solid">
        <fgColor indexed="49"/>
        <bgColor indexed="64"/>
      </patternFill>
    </fill>
    <fill>
      <patternFill patternType="solid">
        <fgColor theme="1"/>
        <bgColor rgb="FF548DD4"/>
      </patternFill>
    </fill>
    <fill>
      <patternFill patternType="solid">
        <fgColor rgb="FF008000"/>
        <bgColor indexed="64"/>
      </patternFill>
    </fill>
    <fill>
      <patternFill patternType="solid">
        <fgColor indexed="17"/>
        <bgColor indexed="64"/>
      </patternFill>
    </fill>
    <fill>
      <patternFill patternType="solid">
        <fgColor rgb="FF00FFFF"/>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002060"/>
        <bgColor indexed="64"/>
      </patternFill>
    </fill>
    <fill>
      <patternFill patternType="solid">
        <fgColor theme="0"/>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DAEEF3"/>
      </patternFill>
    </fill>
    <fill>
      <patternFill patternType="solid">
        <fgColor rgb="FFBFBFBF"/>
      </patternFill>
    </fill>
    <fill>
      <patternFill patternType="solid">
        <fgColor theme="0" tint="-0.249977111117893"/>
        <bgColor indexed="64"/>
      </patternFill>
    </fill>
    <fill>
      <patternFill patternType="solid">
        <fgColor rgb="FFF2DCDB"/>
      </patternFill>
    </fill>
    <fill>
      <patternFill patternType="solid">
        <fgColor rgb="FFE4DFEC"/>
      </patternFill>
    </fill>
    <fill>
      <patternFill patternType="solid">
        <fgColor rgb="FFEBF1DE"/>
      </patternFill>
    </fill>
    <fill>
      <patternFill patternType="solid">
        <fgColor rgb="FFFDE9D9"/>
      </patternFill>
    </fill>
    <fill>
      <patternFill patternType="solid">
        <fgColor rgb="FF0000FF"/>
      </patternFill>
    </fill>
    <fill>
      <patternFill patternType="solid">
        <fgColor rgb="FF800080"/>
        <bgColor indexed="64"/>
      </patternFill>
    </fill>
    <fill>
      <patternFill patternType="solid">
        <fgColor rgb="FF800080"/>
      </patternFill>
    </fill>
    <fill>
      <patternFill patternType="solid">
        <fgColor theme="4" tint="0.39997558519241921"/>
        <bgColor indexed="64"/>
      </patternFill>
    </fill>
    <fill>
      <patternFill patternType="solid">
        <fgColor rgb="FF00FFFF"/>
      </patternFill>
    </fill>
    <fill>
      <patternFill patternType="solid">
        <fgColor rgb="FF00FF00"/>
      </patternFill>
    </fill>
    <fill>
      <patternFill patternType="solid">
        <fgColor rgb="FFFFFF00"/>
      </patternFill>
    </fill>
    <fill>
      <patternFill patternType="solid">
        <fgColor rgb="FFFF0000"/>
      </patternFill>
    </fill>
    <fill>
      <patternFill patternType="solid">
        <fgColor rgb="FFFF00FF"/>
        <bgColor indexed="64"/>
      </patternFill>
    </fill>
    <fill>
      <patternFill patternType="solid">
        <fgColor rgb="FFFF00FF"/>
      </patternFill>
    </fill>
    <fill>
      <patternFill patternType="solid">
        <fgColor rgb="FFFFFF00"/>
        <bgColor rgb="FF548DD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rgb="FF548DD4"/>
        <bgColor rgb="FF548DD4"/>
      </patternFill>
    </fill>
    <fill>
      <patternFill patternType="solid">
        <fgColor rgb="FF92D050"/>
        <bgColor rgb="FF92D050"/>
      </patternFill>
    </fill>
    <fill>
      <patternFill patternType="solid">
        <fgColor rgb="FF548DD4"/>
        <bgColor indexed="64"/>
      </patternFill>
    </fill>
    <fill>
      <patternFill patternType="solid">
        <fgColor rgb="FFCCC0D9"/>
        <bgColor rgb="FFCCC0D9"/>
      </patternFill>
    </fill>
    <fill>
      <patternFill patternType="solid">
        <fgColor indexed="46"/>
        <bgColor indexed="64"/>
      </patternFill>
    </fill>
    <fill>
      <patternFill patternType="solid">
        <fgColor rgb="FFCC99FF"/>
        <bgColor indexed="64"/>
      </patternFill>
    </fill>
    <fill>
      <patternFill patternType="solid">
        <fgColor rgb="FFFFE599"/>
        <bgColor rgb="FFFFE599"/>
      </patternFill>
    </fill>
    <fill>
      <patternFill patternType="solid">
        <fgColor rgb="FFCCC0DA"/>
        <bgColor rgb="FFCCC0DA"/>
      </patternFill>
    </fill>
    <fill>
      <patternFill patternType="solid">
        <fgColor rgb="FFCCC0D9"/>
        <bgColor indexed="64"/>
      </patternFill>
    </fill>
    <fill>
      <patternFill patternType="solid">
        <fgColor rgb="FFC00000"/>
        <bgColor rgb="FFFF00FF"/>
      </patternFill>
    </fill>
    <fill>
      <patternFill patternType="solid">
        <fgColor rgb="FFFF00FF"/>
        <bgColor rgb="FFFF00FF"/>
      </patternFill>
    </fill>
    <fill>
      <patternFill patternType="solid">
        <fgColor rgb="FFA64D79"/>
        <bgColor rgb="FFA64D79"/>
      </patternFill>
    </fill>
    <fill>
      <patternFill patternType="solid">
        <fgColor rgb="FFCCFFFF"/>
        <bgColor indexed="64"/>
      </patternFill>
    </fill>
    <fill>
      <patternFill patternType="solid">
        <fgColor rgb="FFA64D79"/>
        <bgColor indexed="64"/>
      </patternFill>
    </fill>
    <fill>
      <patternFill patternType="solid">
        <fgColor rgb="FFFBD4B4"/>
        <bgColor rgb="FFFBD4B4"/>
      </patternFill>
    </fill>
    <fill>
      <patternFill patternType="solid">
        <fgColor rgb="FFC8F3FF"/>
        <bgColor rgb="FFB6DDE8"/>
      </patternFill>
    </fill>
    <fill>
      <patternFill patternType="solid">
        <fgColor rgb="FF9FC1CA"/>
        <bgColor rgb="FFB6DDE8"/>
      </patternFill>
    </fill>
    <fill>
      <patternFill patternType="solid">
        <fgColor rgb="FFB6DDE8"/>
        <bgColor rgb="FFB6DDE8"/>
      </patternFill>
    </fill>
    <fill>
      <patternFill patternType="solid">
        <fgColor rgb="FFC8F3FF"/>
        <bgColor rgb="FF38761D"/>
      </patternFill>
    </fill>
    <fill>
      <patternFill patternType="solid">
        <fgColor rgb="FF9FC1CA"/>
        <bgColor rgb="FF38761D"/>
      </patternFill>
    </fill>
    <fill>
      <patternFill patternType="solid">
        <fgColor rgb="FFB6DDE8"/>
        <bgColor rgb="FF38761D"/>
      </patternFill>
    </fill>
    <fill>
      <patternFill patternType="solid">
        <fgColor rgb="FF38761D"/>
        <bgColor rgb="FF38761D"/>
      </patternFill>
    </fill>
    <fill>
      <patternFill patternType="solid">
        <fgColor rgb="FF38761D"/>
        <bgColor rgb="FF000000"/>
      </patternFill>
    </fill>
    <fill>
      <patternFill patternType="solid">
        <fgColor rgb="FF008080"/>
        <bgColor rgb="FF008080"/>
      </patternFill>
    </fill>
    <fill>
      <patternFill patternType="solid">
        <fgColor theme="7" tint="0.79998168889431442"/>
        <bgColor rgb="FF38761D"/>
      </patternFill>
    </fill>
    <fill>
      <patternFill patternType="solid">
        <fgColor rgb="FFFFFFCC"/>
        <bgColor rgb="FF38761D"/>
      </patternFill>
    </fill>
    <fill>
      <patternFill patternType="solid">
        <fgColor rgb="FF8E7CC3"/>
        <bgColor rgb="FF8E7CC3"/>
      </patternFill>
    </fill>
    <fill>
      <patternFill patternType="solid">
        <fgColor rgb="FFD9D2E9"/>
        <bgColor rgb="FFD9D2E9"/>
      </patternFill>
    </fill>
    <fill>
      <patternFill patternType="solid">
        <fgColor rgb="FF351C75"/>
        <bgColor rgb="FF351C75"/>
      </patternFill>
    </fill>
    <fill>
      <patternFill patternType="solid">
        <fgColor theme="7" tint="0.59999389629810485"/>
        <bgColor rgb="FF351C75"/>
      </patternFill>
    </fill>
    <fill>
      <patternFill patternType="solid">
        <fgColor theme="7" tint="0.39997558519241921"/>
        <bgColor rgb="FFFFE599"/>
      </patternFill>
    </fill>
    <fill>
      <patternFill patternType="solid">
        <fgColor rgb="FF351C75"/>
        <bgColor indexed="64"/>
      </patternFill>
    </fill>
    <fill>
      <patternFill patternType="solid">
        <fgColor rgb="FF0070C0"/>
        <bgColor indexed="64"/>
      </patternFill>
    </fill>
  </fills>
  <borders count="47">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medium">
        <color rgb="FF000000"/>
      </left>
      <right style="thin">
        <color rgb="FF000000"/>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right/>
      <top style="thin">
        <color auto="1"/>
      </top>
      <bottom style="thin">
        <color auto="1"/>
      </bottom>
      <diagonal/>
    </border>
    <border>
      <left style="thin">
        <color indexed="64"/>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indexed="64"/>
      </right>
      <top/>
      <bottom style="thin">
        <color rgb="FF000000"/>
      </bottom>
      <diagonal/>
    </border>
    <border>
      <left style="thin">
        <color rgb="FF000000"/>
      </left>
      <right style="thin">
        <color indexed="64"/>
      </right>
      <top/>
      <bottom/>
      <diagonal/>
    </border>
    <border>
      <left style="thin">
        <color rgb="FF000000"/>
      </left>
      <right style="thin">
        <color indexed="64"/>
      </right>
      <top style="thin">
        <color rgb="FF000000"/>
      </top>
      <bottom/>
      <diagonal/>
    </border>
    <border>
      <left style="thin">
        <color rgb="FF000000"/>
      </left>
      <right/>
      <top/>
      <bottom/>
      <diagonal/>
    </border>
    <border>
      <left style="thin">
        <color rgb="FF000000"/>
      </left>
      <right/>
      <top style="thin">
        <color rgb="FF000000"/>
      </top>
      <bottom/>
      <diagonal/>
    </border>
    <border>
      <left/>
      <right/>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diagonalUp="1" diagonalDown="1">
      <left/>
      <right/>
      <top/>
      <bottom/>
      <diagonal style="thin">
        <color auto="1"/>
      </diagonal>
    </border>
    <border>
      <left style="thin">
        <color auto="1"/>
      </left>
      <right/>
      <top/>
      <bottom style="thin">
        <color auto="1"/>
      </bottom>
      <diagonal/>
    </border>
    <border>
      <left style="thin">
        <color auto="1"/>
      </left>
      <right/>
      <top style="thin">
        <color auto="1"/>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theme="0"/>
      </left>
      <right/>
      <top style="thin">
        <color theme="0"/>
      </top>
      <bottom style="thin">
        <color theme="0"/>
      </bottom>
      <diagonal/>
    </border>
  </borders>
  <cellStyleXfs count="20">
    <xf numFmtId="0" fontId="0" fillId="0" borderId="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53" fillId="0" borderId="0"/>
    <xf numFmtId="0" fontId="52" fillId="0" borderId="0"/>
    <xf numFmtId="0" fontId="57" fillId="0" borderId="0"/>
    <xf numFmtId="0" fontId="8" fillId="0" borderId="0"/>
    <xf numFmtId="0" fontId="7" fillId="0" borderId="0"/>
    <xf numFmtId="0" fontId="6" fillId="0" borderId="0"/>
    <xf numFmtId="0" fontId="5" fillId="0" borderId="0"/>
    <xf numFmtId="9" fontId="52" fillId="0" borderId="0" applyFont="0" applyFill="0" applyBorder="0" applyAlignment="0" applyProtection="0"/>
    <xf numFmtId="0" fontId="155" fillId="0" borderId="0"/>
  </cellStyleXfs>
  <cellXfs count="1355">
    <xf numFmtId="0" fontId="0" fillId="0" borderId="0" xfId="0"/>
    <xf numFmtId="0" fontId="9" fillId="0" borderId="0" xfId="0" applyFont="1" applyAlignment="1">
      <alignment wrapText="1"/>
    </xf>
    <xf numFmtId="0" fontId="10" fillId="0" borderId="0" xfId="0" applyFont="1" applyAlignment="1">
      <alignment wrapText="1"/>
    </xf>
    <xf numFmtId="0" fontId="11" fillId="2" borderId="1"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wrapText="1"/>
    </xf>
    <xf numFmtId="0" fontId="11" fillId="3" borderId="0" xfId="0" applyFont="1" applyFill="1" applyAlignment="1">
      <alignment wrapText="1"/>
    </xf>
    <xf numFmtId="0" fontId="13" fillId="0" borderId="2" xfId="0" applyFont="1" applyFill="1" applyBorder="1" applyAlignment="1">
      <alignment horizontal="center" vertical="center" wrapText="1"/>
    </xf>
    <xf numFmtId="0" fontId="9" fillId="0" borderId="0" xfId="0" applyFont="1"/>
    <xf numFmtId="0" fontId="10" fillId="0" borderId="0" xfId="0" applyFont="1" applyAlignment="1"/>
    <xf numFmtId="0" fontId="11" fillId="0" borderId="0" xfId="0" applyFont="1" applyAlignment="1"/>
    <xf numFmtId="0" fontId="14" fillId="0" borderId="0" xfId="0" applyFont="1"/>
    <xf numFmtId="0" fontId="16" fillId="0" borderId="0"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6" fillId="9" borderId="2" xfId="0" applyFont="1" applyFill="1" applyBorder="1" applyAlignment="1">
      <alignment horizontal="center" vertical="center" wrapText="1"/>
    </xf>
    <xf numFmtId="0" fontId="16" fillId="10" borderId="2" xfId="0" applyFont="1" applyFill="1" applyBorder="1" applyAlignment="1">
      <alignment horizontal="center" vertical="center" wrapText="1"/>
    </xf>
    <xf numFmtId="0" fontId="16" fillId="11" borderId="2" xfId="0" applyFont="1" applyFill="1" applyBorder="1" applyAlignment="1">
      <alignment horizontal="center" vertical="center" wrapText="1"/>
    </xf>
    <xf numFmtId="0" fontId="14" fillId="12" borderId="2" xfId="0" applyFont="1" applyFill="1" applyBorder="1" applyAlignment="1">
      <alignment horizontal="center" vertical="center" wrapText="1"/>
    </xf>
    <xf numFmtId="0" fontId="14" fillId="13" borderId="2" xfId="0" applyFont="1" applyFill="1" applyBorder="1" applyAlignment="1">
      <alignment horizontal="center" vertical="center" wrapText="1"/>
    </xf>
    <xf numFmtId="0" fontId="19" fillId="0" borderId="0" xfId="0" applyFont="1" applyAlignment="1"/>
    <xf numFmtId="0" fontId="10" fillId="0" borderId="0" xfId="0" applyFont="1" applyFill="1" applyBorder="1" applyAlignment="1"/>
    <xf numFmtId="0" fontId="13" fillId="14" borderId="2" xfId="0" applyFont="1" applyFill="1" applyBorder="1" applyAlignment="1">
      <alignment horizontal="center" vertical="center" wrapText="1"/>
    </xf>
    <xf numFmtId="0" fontId="13" fillId="15" borderId="2" xfId="0" applyFont="1" applyFill="1" applyBorder="1" applyAlignment="1">
      <alignment horizontal="center" vertical="center" wrapText="1"/>
    </xf>
    <xf numFmtId="0" fontId="13" fillId="14" borderId="3" xfId="0" applyFont="1" applyFill="1" applyBorder="1" applyAlignment="1">
      <alignment horizontal="center" vertical="center" wrapText="1"/>
    </xf>
    <xf numFmtId="0" fontId="13" fillId="15" borderId="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16" borderId="2" xfId="0" applyFont="1" applyFill="1" applyBorder="1" applyAlignment="1">
      <alignment horizontal="center" vertical="center" wrapText="1"/>
    </xf>
    <xf numFmtId="0" fontId="13" fillId="16" borderId="3" xfId="0" applyFont="1" applyFill="1" applyBorder="1" applyAlignment="1">
      <alignment horizontal="center" vertical="center" wrapText="1"/>
    </xf>
    <xf numFmtId="0" fontId="13" fillId="17" borderId="2" xfId="0" applyFont="1" applyFill="1" applyBorder="1" applyAlignment="1">
      <alignment horizontal="center" vertical="center" wrapText="1"/>
    </xf>
    <xf numFmtId="0" fontId="13" fillId="17" borderId="3" xfId="0" applyFont="1" applyFill="1" applyBorder="1" applyAlignment="1">
      <alignment horizontal="center" vertical="center" wrapText="1"/>
    </xf>
    <xf numFmtId="0" fontId="13" fillId="18" borderId="2" xfId="0" applyFont="1" applyFill="1" applyBorder="1" applyAlignment="1">
      <alignment horizontal="center" vertical="center" wrapText="1"/>
    </xf>
    <xf numFmtId="0" fontId="13" fillId="18" borderId="3" xfId="0" applyFont="1" applyFill="1" applyBorder="1" applyAlignment="1">
      <alignment horizontal="center" vertical="center" wrapText="1"/>
    </xf>
    <xf numFmtId="0" fontId="20" fillId="0" borderId="0" xfId="0" applyFont="1" applyFill="1" applyBorder="1" applyAlignment="1"/>
    <xf numFmtId="0" fontId="14" fillId="0" borderId="0" xfId="0" applyFont="1" applyFill="1" applyBorder="1"/>
    <xf numFmtId="0" fontId="13" fillId="0" borderId="7" xfId="0" applyFont="1" applyFill="1" applyBorder="1" applyAlignment="1">
      <alignment horizontal="center" vertical="center" wrapText="1"/>
    </xf>
    <xf numFmtId="0" fontId="13" fillId="15" borderId="7" xfId="0" applyFont="1" applyFill="1" applyBorder="1" applyAlignment="1">
      <alignment horizontal="center" vertical="center" wrapText="1"/>
    </xf>
    <xf numFmtId="0" fontId="13" fillId="16" borderId="7" xfId="0" applyFont="1" applyFill="1" applyBorder="1" applyAlignment="1">
      <alignment horizontal="center" vertical="center" wrapText="1"/>
    </xf>
    <xf numFmtId="0" fontId="13" fillId="14" borderId="7" xfId="0" applyFont="1" applyFill="1" applyBorder="1" applyAlignment="1">
      <alignment horizontal="center" vertical="center" wrapText="1"/>
    </xf>
    <xf numFmtId="0" fontId="13" fillId="17" borderId="7" xfId="0" applyFont="1" applyFill="1" applyBorder="1" applyAlignment="1">
      <alignment horizontal="center" vertical="center" wrapText="1"/>
    </xf>
    <xf numFmtId="0" fontId="13" fillId="18" borderId="7" xfId="0" applyFont="1" applyFill="1" applyBorder="1" applyAlignment="1">
      <alignment horizontal="center" vertical="center" wrapText="1"/>
    </xf>
    <xf numFmtId="0" fontId="22" fillId="0" borderId="0" xfId="0" applyFont="1"/>
    <xf numFmtId="0" fontId="23" fillId="0" borderId="0" xfId="0" applyFont="1"/>
    <xf numFmtId="0" fontId="10" fillId="19" borderId="5" xfId="0" applyFont="1" applyFill="1" applyBorder="1" applyAlignment="1"/>
    <xf numFmtId="0" fontId="10" fillId="20" borderId="5" xfId="0" applyFont="1" applyFill="1" applyBorder="1" applyAlignment="1"/>
    <xf numFmtId="0" fontId="24" fillId="0" borderId="0" xfId="0" applyFont="1" applyAlignment="1"/>
    <xf numFmtId="0" fontId="20" fillId="0" borderId="0" xfId="0" applyFont="1" applyAlignment="1"/>
    <xf numFmtId="0" fontId="25" fillId="0" borderId="0" xfId="0" applyFont="1" applyAlignment="1"/>
    <xf numFmtId="0" fontId="18" fillId="0" borderId="0" xfId="0" applyFont="1" applyAlignment="1"/>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xf numFmtId="0" fontId="18" fillId="0" borderId="0" xfId="0" applyFont="1" applyFill="1" applyBorder="1" applyAlignment="1"/>
    <xf numFmtId="0" fontId="16" fillId="15" borderId="2" xfId="0" applyFont="1" applyFill="1" applyBorder="1" applyAlignment="1">
      <alignment horizontal="center" vertical="center" wrapText="1"/>
    </xf>
    <xf numFmtId="0" fontId="29" fillId="0" borderId="0" xfId="0" applyFont="1" applyFill="1" applyBorder="1" applyAlignment="1"/>
    <xf numFmtId="0" fontId="29" fillId="0" borderId="0" xfId="0" applyFont="1" applyFill="1" applyBorder="1" applyAlignment="1">
      <alignment horizontal="center" vertical="center"/>
    </xf>
    <xf numFmtId="0" fontId="30" fillId="0" borderId="0" xfId="0" applyFont="1" applyFill="1" applyBorder="1" applyAlignment="1"/>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27" fillId="0" borderId="0" xfId="0" applyFont="1" applyFill="1" applyBorder="1" applyAlignment="1"/>
    <xf numFmtId="0" fontId="33" fillId="0" borderId="0" xfId="0" applyFont="1" applyFill="1" applyBorder="1" applyAlignment="1"/>
    <xf numFmtId="0" fontId="35" fillId="0" borderId="0" xfId="0" applyFont="1" applyFill="1" applyBorder="1" applyAlignment="1">
      <alignment horizontal="center" vertical="center" wrapText="1"/>
    </xf>
    <xf numFmtId="0" fontId="10" fillId="0" borderId="0" xfId="0" applyFont="1"/>
    <xf numFmtId="0" fontId="36" fillId="0" borderId="0" xfId="0" applyFont="1" applyFill="1" applyBorder="1" applyAlignment="1"/>
    <xf numFmtId="0" fontId="37" fillId="0" borderId="0" xfId="0" applyFont="1" applyFill="1" applyBorder="1" applyAlignment="1"/>
    <xf numFmtId="0" fontId="13" fillId="27" borderId="8" xfId="0" applyFont="1" applyFill="1" applyBorder="1" applyAlignment="1">
      <alignment horizontal="center" vertical="center" wrapText="1"/>
    </xf>
    <xf numFmtId="0" fontId="13" fillId="27" borderId="9" xfId="0" applyFont="1" applyFill="1" applyBorder="1" applyAlignment="1">
      <alignment horizontal="center" vertical="center" wrapText="1"/>
    </xf>
    <xf numFmtId="0" fontId="13" fillId="27" borderId="10" xfId="0" applyFont="1" applyFill="1" applyBorder="1" applyAlignment="1">
      <alignment horizontal="center" vertical="center" wrapText="1"/>
    </xf>
    <xf numFmtId="0" fontId="13" fillId="27" borderId="2" xfId="0" applyFont="1" applyFill="1" applyBorder="1" applyAlignment="1">
      <alignment horizontal="center" vertical="center" wrapText="1"/>
    </xf>
    <xf numFmtId="0" fontId="13" fillId="27" borderId="11" xfId="0" applyFont="1" applyFill="1" applyBorder="1" applyAlignment="1">
      <alignment horizontal="center" vertical="center" wrapText="1"/>
    </xf>
    <xf numFmtId="0" fontId="38" fillId="0" borderId="0" xfId="0" applyFont="1" applyFill="1" applyBorder="1" applyAlignment="1"/>
    <xf numFmtId="0" fontId="19" fillId="0" borderId="0" xfId="0" applyFont="1" applyFill="1" applyBorder="1" applyAlignment="1"/>
    <xf numFmtId="0" fontId="39" fillId="0" borderId="0" xfId="0" applyFont="1" applyAlignment="1"/>
    <xf numFmtId="0" fontId="17" fillId="28" borderId="2" xfId="0" applyFont="1" applyFill="1" applyBorder="1" applyAlignment="1">
      <alignment horizontal="center" vertical="center" wrapText="1"/>
    </xf>
    <xf numFmtId="0" fontId="13" fillId="29" borderId="2" xfId="0" applyFont="1" applyFill="1" applyBorder="1" applyAlignment="1">
      <alignment horizontal="center" vertical="center" wrapText="1"/>
    </xf>
    <xf numFmtId="0" fontId="13" fillId="29" borderId="4" xfId="0" applyFont="1" applyFill="1" applyBorder="1" applyAlignment="1">
      <alignment horizontal="center" vertical="center" wrapText="1"/>
    </xf>
    <xf numFmtId="0" fontId="11" fillId="30" borderId="2" xfId="0" applyFont="1" applyFill="1" applyBorder="1" applyAlignment="1">
      <alignment horizontal="center" vertical="center" wrapText="1"/>
    </xf>
    <xf numFmtId="0" fontId="40" fillId="0" borderId="0" xfId="0" applyFont="1" applyAlignment="1"/>
    <xf numFmtId="0" fontId="13" fillId="29" borderId="3" xfId="0" applyFont="1" applyFill="1" applyBorder="1" applyAlignment="1">
      <alignment horizontal="center" vertical="center" wrapText="1"/>
    </xf>
    <xf numFmtId="0" fontId="39" fillId="0" borderId="0" xfId="0" applyFont="1" applyFill="1" applyBorder="1" applyAlignment="1"/>
    <xf numFmtId="0" fontId="37" fillId="31" borderId="2" xfId="0" applyFont="1" applyFill="1" applyBorder="1" applyAlignment="1">
      <alignment horizontal="center" vertical="center" wrapText="1"/>
    </xf>
    <xf numFmtId="0" fontId="11" fillId="32" borderId="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1" fillId="32" borderId="4" xfId="0" applyFont="1" applyFill="1" applyBorder="1" applyAlignment="1">
      <alignment horizontal="center" vertical="center" wrapText="1"/>
    </xf>
    <xf numFmtId="0" fontId="18" fillId="31" borderId="4" xfId="0" applyFont="1" applyFill="1" applyBorder="1" applyAlignment="1">
      <alignment horizontal="center" vertical="center"/>
    </xf>
    <xf numFmtId="0" fontId="13" fillId="33" borderId="12"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8" fillId="0" borderId="0" xfId="0" applyFont="1"/>
    <xf numFmtId="0" fontId="13" fillId="15" borderId="6" xfId="0" applyFont="1" applyFill="1" applyBorder="1" applyAlignment="1">
      <alignment horizontal="center" vertical="center" wrapText="1"/>
    </xf>
    <xf numFmtId="0" fontId="13" fillId="15" borderId="14" xfId="0" applyFont="1" applyFill="1" applyBorder="1" applyAlignment="1">
      <alignment horizontal="center" vertical="center" wrapText="1"/>
    </xf>
    <xf numFmtId="0" fontId="19" fillId="0" borderId="0" xfId="0" applyFont="1"/>
    <xf numFmtId="0" fontId="10" fillId="34" borderId="5" xfId="0" applyFont="1" applyFill="1" applyBorder="1" applyAlignment="1">
      <alignment horizontal="center" vertical="center" wrapText="1"/>
    </xf>
    <xf numFmtId="0" fontId="10" fillId="34" borderId="6" xfId="0" applyFont="1" applyFill="1" applyBorder="1" applyAlignment="1">
      <alignment horizontal="center" vertical="center" wrapText="1"/>
    </xf>
    <xf numFmtId="0" fontId="41" fillId="0" borderId="0" xfId="0" applyFont="1"/>
    <xf numFmtId="0" fontId="41" fillId="0" borderId="0" xfId="0" applyFont="1" applyFill="1" applyBorder="1" applyAlignment="1">
      <alignment horizontal="center" vertical="center" wrapText="1"/>
    </xf>
    <xf numFmtId="0" fontId="19" fillId="0" borderId="0" xfId="0" applyFont="1" applyAlignment="1">
      <alignment horizontal="center" vertical="center"/>
    </xf>
    <xf numFmtId="0" fontId="13" fillId="15" borderId="5" xfId="0" applyFont="1" applyFill="1" applyBorder="1" applyAlignment="1">
      <alignment horizontal="center" vertical="center" wrapText="1"/>
    </xf>
    <xf numFmtId="0" fontId="10" fillId="0" borderId="0" xfId="0" applyFont="1"/>
    <xf numFmtId="0" fontId="19" fillId="0" borderId="0" xfId="0" applyFont="1"/>
    <xf numFmtId="0" fontId="10" fillId="0" borderId="0" xfId="0" applyFont="1"/>
    <xf numFmtId="0" fontId="23" fillId="0" borderId="0" xfId="0" applyFont="1"/>
    <xf numFmtId="0" fontId="32" fillId="15" borderId="6" xfId="0" applyFont="1" applyFill="1" applyBorder="1" applyAlignment="1">
      <alignment horizontal="center" vertical="center" wrapText="1"/>
    </xf>
    <xf numFmtId="0" fontId="18" fillId="0" borderId="0" xfId="0" applyFont="1" applyFill="1" applyBorder="1" applyAlignment="1">
      <alignment horizontal="center" vertical="center"/>
    </xf>
    <xf numFmtId="0" fontId="10" fillId="0" borderId="0" xfId="0" applyFont="1" applyFill="1" applyBorder="1" applyAlignment="1">
      <alignment horizontal="center" vertical="center"/>
    </xf>
    <xf numFmtId="14" fontId="10" fillId="0" borderId="0" xfId="0" applyNumberFormat="1" applyFont="1" applyFill="1" applyBorder="1" applyAlignment="1"/>
    <xf numFmtId="0" fontId="0" fillId="0" borderId="0" xfId="0" applyFill="1" applyBorder="1"/>
    <xf numFmtId="0" fontId="10" fillId="0" borderId="0" xfId="0" applyFont="1" applyFill="1" applyBorder="1"/>
    <xf numFmtId="0" fontId="45" fillId="0" borderId="0" xfId="0" applyFont="1"/>
    <xf numFmtId="0" fontId="10" fillId="0" borderId="0" xfId="0" applyFont="1"/>
    <xf numFmtId="0" fontId="10" fillId="0" borderId="0" xfId="0" applyFont="1" applyFill="1" applyBorder="1"/>
    <xf numFmtId="0" fontId="13" fillId="15" borderId="2" xfId="0" applyFont="1" applyFill="1" applyBorder="1" applyAlignment="1">
      <alignment horizontal="left" vertical="center" wrapText="1"/>
    </xf>
    <xf numFmtId="0" fontId="16" fillId="15" borderId="2" xfId="0" applyFont="1" applyFill="1" applyBorder="1" applyAlignment="1">
      <alignment horizontal="left" vertical="center" wrapText="1"/>
    </xf>
    <xf numFmtId="0" fontId="19" fillId="36" borderId="2" xfId="0" applyFont="1" applyFill="1" applyBorder="1" applyAlignment="1"/>
    <xf numFmtId="0" fontId="18" fillId="36" borderId="2" xfId="0" applyFont="1" applyFill="1" applyBorder="1" applyAlignment="1"/>
    <xf numFmtId="0" fontId="14" fillId="0" borderId="2" xfId="0" applyFont="1" applyBorder="1"/>
    <xf numFmtId="0" fontId="10" fillId="0" borderId="2" xfId="0" applyFont="1" applyBorder="1" applyAlignment="1"/>
    <xf numFmtId="0" fontId="14" fillId="0" borderId="2" xfId="0" applyFont="1" applyFill="1" applyBorder="1"/>
    <xf numFmtId="0" fontId="47" fillId="0" borderId="0" xfId="0" applyFont="1" applyAlignment="1">
      <alignment horizontal="center" vertical="center"/>
    </xf>
    <xf numFmtId="0" fontId="10" fillId="0" borderId="0" xfId="0" applyFont="1" applyAlignment="1">
      <alignment horizontal="center"/>
    </xf>
    <xf numFmtId="0" fontId="48" fillId="0" borderId="0" xfId="0" applyFont="1" applyAlignment="1">
      <alignment horizontal="center" vertical="center"/>
    </xf>
    <xf numFmtId="0" fontId="14" fillId="0" borderId="0" xfId="0" applyFont="1" applyAlignment="1">
      <alignment horizontal="left"/>
    </xf>
    <xf numFmtId="0" fontId="10" fillId="0" borderId="0" xfId="0" applyFont="1" applyAlignment="1">
      <alignment horizontal="left"/>
    </xf>
    <xf numFmtId="0" fontId="10" fillId="0" borderId="0" xfId="0" applyFont="1" applyFill="1" applyBorder="1" applyAlignment="1">
      <alignment horizontal="left"/>
    </xf>
    <xf numFmtId="0" fontId="13"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0" fillId="0" borderId="0" xfId="0" applyFont="1" applyFill="1" applyBorder="1" applyAlignment="1">
      <alignment horizontal="left"/>
    </xf>
    <xf numFmtId="0" fontId="14" fillId="0" borderId="0" xfId="0" applyFont="1" applyFill="1" applyBorder="1" applyAlignment="1">
      <alignment horizontal="left"/>
    </xf>
    <xf numFmtId="0" fontId="21" fillId="0" borderId="0" xfId="0" applyFont="1" applyFill="1" applyBorder="1" applyAlignment="1">
      <alignment horizontal="left"/>
    </xf>
    <xf numFmtId="0" fontId="14" fillId="0" borderId="2" xfId="0" applyFont="1" applyBorder="1" applyAlignment="1">
      <alignment horizontal="center"/>
    </xf>
    <xf numFmtId="0" fontId="10" fillId="0" borderId="2" xfId="0" applyFont="1" applyBorder="1" applyAlignment="1">
      <alignment horizontal="center"/>
    </xf>
    <xf numFmtId="0" fontId="10" fillId="0" borderId="0" xfId="0" applyFont="1" applyFill="1" applyBorder="1" applyAlignment="1">
      <alignment horizontal="center"/>
    </xf>
    <xf numFmtId="0" fontId="13" fillId="0" borderId="2" xfId="0" applyFont="1" applyFill="1" applyBorder="1" applyAlignment="1">
      <alignment horizontal="left" vertical="center" wrapText="1"/>
    </xf>
    <xf numFmtId="0" fontId="14" fillId="0" borderId="2" xfId="0" applyFont="1" applyBorder="1" applyAlignment="1">
      <alignment horizontal="right"/>
    </xf>
    <xf numFmtId="0" fontId="10" fillId="0" borderId="2" xfId="0" applyFont="1" applyBorder="1" applyAlignment="1">
      <alignment horizontal="left"/>
    </xf>
    <xf numFmtId="0" fontId="14" fillId="0" borderId="2" xfId="0" applyFont="1" applyFill="1" applyBorder="1" applyAlignment="1">
      <alignment horizontal="left"/>
    </xf>
    <xf numFmtId="0" fontId="19" fillId="0" borderId="2" xfId="0" applyFont="1" applyFill="1" applyBorder="1" applyAlignment="1">
      <alignment horizontal="center"/>
    </xf>
    <xf numFmtId="0" fontId="10" fillId="0" borderId="2" xfId="0" applyFont="1" applyFill="1" applyBorder="1" applyAlignment="1">
      <alignment horizontal="center"/>
    </xf>
    <xf numFmtId="0" fontId="10" fillId="0" borderId="2" xfId="0" applyFont="1" applyFill="1" applyBorder="1" applyAlignment="1">
      <alignment horizontal="left"/>
    </xf>
    <xf numFmtId="0" fontId="49" fillId="0" borderId="2" xfId="0" applyFont="1" applyBorder="1" applyAlignment="1">
      <alignment horizontal="left" vertical="center" indent="3"/>
    </xf>
    <xf numFmtId="0" fontId="49" fillId="0" borderId="2" xfId="0" applyFont="1" applyBorder="1" applyAlignment="1">
      <alignment horizontal="left" vertical="center"/>
    </xf>
    <xf numFmtId="0" fontId="49" fillId="0" borderId="0" xfId="0" applyFont="1" applyAlignment="1">
      <alignment vertical="center"/>
    </xf>
    <xf numFmtId="0" fontId="50" fillId="0" borderId="2" xfId="0" applyFont="1" applyFill="1" applyBorder="1" applyAlignment="1">
      <alignment horizontal="center" vertical="center" wrapText="1"/>
    </xf>
    <xf numFmtId="0" fontId="10" fillId="0" borderId="2" xfId="0" applyFont="1" applyBorder="1" applyAlignment="1">
      <alignment horizontal="right"/>
    </xf>
    <xf numFmtId="0" fontId="10" fillId="0" borderId="2" xfId="0" applyFont="1" applyFill="1" applyBorder="1" applyAlignment="1">
      <alignment horizontal="right"/>
    </xf>
    <xf numFmtId="0" fontId="51" fillId="0" borderId="2" xfId="0" applyFont="1" applyBorder="1"/>
    <xf numFmtId="0" fontId="11" fillId="0" borderId="2"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0" fillId="0" borderId="2" xfId="0" applyBorder="1" applyAlignment="1">
      <alignment horizontal="left"/>
    </xf>
    <xf numFmtId="0" fontId="11" fillId="4" borderId="1" xfId="12" applyFont="1" applyFill="1" applyBorder="1" applyAlignment="1">
      <alignment horizontal="center" vertical="center" wrapText="1"/>
    </xf>
    <xf numFmtId="0" fontId="10" fillId="35" borderId="2" xfId="11" applyFont="1" applyFill="1" applyBorder="1" applyAlignment="1">
      <alignment horizontal="center" vertical="center" wrapText="1"/>
    </xf>
    <xf numFmtId="0" fontId="10" fillId="0" borderId="0" xfId="0" applyFont="1"/>
    <xf numFmtId="0" fontId="10" fillId="0" borderId="0" xfId="0" applyFont="1" applyFill="1" applyBorder="1"/>
    <xf numFmtId="0" fontId="10" fillId="0" borderId="0" xfId="0" applyFont="1"/>
    <xf numFmtId="0" fontId="10" fillId="0" borderId="0" xfId="0" applyFont="1" applyFill="1" applyBorder="1"/>
    <xf numFmtId="0" fontId="11" fillId="0" borderId="1" xfId="0" applyFont="1" applyFill="1" applyBorder="1" applyAlignment="1">
      <alignment horizontal="center" vertical="center" wrapText="1"/>
    </xf>
    <xf numFmtId="0" fontId="60" fillId="37" borderId="0" xfId="0" applyFont="1" applyFill="1" applyAlignment="1">
      <alignment horizontal="center" vertical="center"/>
    </xf>
    <xf numFmtId="0" fontId="51" fillId="0" borderId="0" xfId="0" applyFont="1"/>
    <xf numFmtId="0" fontId="56" fillId="21" borderId="2" xfId="0" applyFont="1" applyFill="1" applyBorder="1" applyAlignment="1">
      <alignment horizontal="center" vertical="center" wrapText="1"/>
    </xf>
    <xf numFmtId="0" fontId="56" fillId="15" borderId="2" xfId="0" applyFont="1" applyFill="1" applyBorder="1" applyAlignment="1">
      <alignment horizontal="center" vertical="center" wrapText="1"/>
    </xf>
    <xf numFmtId="0" fontId="61" fillId="15" borderId="2" xfId="0" applyFont="1" applyFill="1" applyBorder="1" applyAlignment="1">
      <alignment horizontal="center" vertical="center" wrapText="1"/>
    </xf>
    <xf numFmtId="0" fontId="54" fillId="0" borderId="0" xfId="0" applyFont="1"/>
    <xf numFmtId="0" fontId="56" fillId="22" borderId="2" xfId="0" applyFont="1" applyFill="1" applyBorder="1" applyAlignment="1">
      <alignment horizontal="center" vertical="center" wrapText="1"/>
    </xf>
    <xf numFmtId="0" fontId="56" fillId="23" borderId="2" xfId="0" applyFont="1" applyFill="1" applyBorder="1" applyAlignment="1">
      <alignment horizontal="center" vertical="center" wrapText="1"/>
    </xf>
    <xf numFmtId="0" fontId="56" fillId="24" borderId="2" xfId="0" applyFont="1" applyFill="1" applyBorder="1" applyAlignment="1">
      <alignment horizontal="center" vertical="center" wrapText="1"/>
    </xf>
    <xf numFmtId="0" fontId="61" fillId="22" borderId="2" xfId="0" applyFont="1" applyFill="1" applyBorder="1" applyAlignment="1">
      <alignment horizontal="center" vertical="center" wrapText="1"/>
    </xf>
    <xf numFmtId="0" fontId="56" fillId="25" borderId="2" xfId="0" applyFont="1" applyFill="1" applyBorder="1" applyAlignment="1">
      <alignment horizontal="center" vertical="center" wrapText="1"/>
    </xf>
    <xf numFmtId="0" fontId="61" fillId="25" borderId="2" xfId="0" applyFont="1" applyFill="1" applyBorder="1" applyAlignment="1">
      <alignment horizontal="center" vertical="center" wrapText="1"/>
    </xf>
    <xf numFmtId="0" fontId="56" fillId="26" borderId="2" xfId="0" applyFont="1" applyFill="1" applyBorder="1" applyAlignment="1">
      <alignment horizontal="center" vertical="center" wrapText="1"/>
    </xf>
    <xf numFmtId="0" fontId="61" fillId="26" borderId="2" xfId="0" applyFont="1" applyFill="1" applyBorder="1" applyAlignment="1">
      <alignment horizontal="center" vertical="center" wrapText="1"/>
    </xf>
    <xf numFmtId="0" fontId="62" fillId="37" borderId="0" xfId="0" applyFont="1" applyFill="1" applyAlignment="1">
      <alignment horizontal="center" vertical="center"/>
    </xf>
    <xf numFmtId="0" fontId="12" fillId="37" borderId="0" xfId="0" applyFont="1" applyFill="1" applyAlignment="1">
      <alignment horizontal="center" vertical="center"/>
    </xf>
    <xf numFmtId="0" fontId="61" fillId="21" borderId="2"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5" fillId="0" borderId="0" xfId="0" applyFont="1"/>
    <xf numFmtId="0" fontId="61" fillId="0" borderId="0"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64" fillId="37" borderId="0" xfId="0" applyFont="1" applyFill="1" applyAlignment="1">
      <alignment horizontal="center" vertical="center"/>
    </xf>
    <xf numFmtId="0" fontId="14" fillId="43" borderId="2" xfId="0" applyFont="1" applyFill="1" applyBorder="1" applyAlignment="1">
      <alignment horizontal="left" vertical="center" wrapText="1"/>
    </xf>
    <xf numFmtId="0" fontId="65" fillId="0" borderId="2" xfId="0" applyFont="1" applyFill="1" applyBorder="1" applyAlignment="1">
      <alignment horizontal="justify" vertical="center" wrapText="1"/>
    </xf>
    <xf numFmtId="0" fontId="66" fillId="0" borderId="2" xfId="0" applyFont="1" applyFill="1" applyBorder="1" applyAlignment="1">
      <alignment horizontal="justify" vertical="center" wrapText="1"/>
    </xf>
    <xf numFmtId="0" fontId="66" fillId="0" borderId="2" xfId="0" applyFont="1" applyFill="1" applyBorder="1" applyAlignment="1">
      <alignment horizontal="justify" vertical="center"/>
    </xf>
    <xf numFmtId="0" fontId="10" fillId="0" borderId="2" xfId="0" applyFont="1" applyFill="1" applyBorder="1" applyAlignment="1"/>
    <xf numFmtId="0" fontId="11" fillId="44" borderId="2" xfId="0" applyFont="1" applyFill="1" applyBorder="1" applyAlignment="1">
      <alignment horizontal="left" vertical="center" wrapText="1"/>
    </xf>
    <xf numFmtId="0" fontId="10" fillId="0" borderId="2" xfId="0" applyFont="1" applyFill="1" applyBorder="1" applyAlignment="1">
      <alignment horizontal="center" vertical="center"/>
    </xf>
    <xf numFmtId="0" fontId="10" fillId="0" borderId="2" xfId="0" applyFont="1" applyBorder="1" applyAlignment="1">
      <alignment horizontal="center" vertical="center"/>
    </xf>
    <xf numFmtId="0" fontId="60" fillId="37" borderId="0" xfId="0" applyFont="1" applyFill="1" applyBorder="1" applyAlignment="1">
      <alignment horizontal="center" vertical="center"/>
    </xf>
    <xf numFmtId="0" fontId="16" fillId="45" borderId="2" xfId="0" applyFont="1" applyFill="1" applyBorder="1" applyAlignment="1">
      <alignment horizontal="center" vertical="center" wrapText="1"/>
    </xf>
    <xf numFmtId="0" fontId="12" fillId="0" borderId="0" xfId="0" applyFont="1" applyFill="1" applyAlignment="1">
      <alignment horizontal="center" vertical="center"/>
    </xf>
    <xf numFmtId="0" fontId="56" fillId="39" borderId="2" xfId="0" applyFont="1" applyFill="1" applyBorder="1" applyAlignment="1">
      <alignment horizontal="center" vertical="center" wrapText="1"/>
    </xf>
    <xf numFmtId="0" fontId="12" fillId="37" borderId="0" xfId="0" applyFont="1" applyFill="1" applyAlignment="1">
      <alignment horizontal="center" vertical="center" wrapText="1"/>
    </xf>
    <xf numFmtId="0" fontId="14" fillId="35" borderId="2" xfId="12" applyFont="1" applyFill="1" applyBorder="1" applyAlignment="1">
      <alignment horizontal="center" vertical="center"/>
    </xf>
    <xf numFmtId="0" fontId="48" fillId="0" borderId="0" xfId="0" applyFont="1" applyAlignment="1">
      <alignment horizontal="center"/>
    </xf>
    <xf numFmtId="0" fontId="67" fillId="44" borderId="2" xfId="0" applyFont="1" applyFill="1" applyBorder="1" applyAlignment="1">
      <alignment horizontal="center" vertical="center" wrapText="1"/>
    </xf>
    <xf numFmtId="0" fontId="67" fillId="32" borderId="2" xfId="0" applyFont="1" applyFill="1" applyBorder="1" applyAlignment="1">
      <alignment horizontal="center" vertical="center" wrapText="1"/>
    </xf>
    <xf numFmtId="0" fontId="63" fillId="0" borderId="0" xfId="0" applyFont="1" applyAlignment="1"/>
    <xf numFmtId="0" fontId="63" fillId="0" borderId="0" xfId="0" applyFont="1" applyFill="1" applyBorder="1" applyAlignment="1"/>
    <xf numFmtId="0" fontId="67" fillId="32" borderId="5" xfId="0" applyFont="1" applyFill="1" applyBorder="1" applyAlignment="1">
      <alignment horizontal="center" vertical="center" wrapText="1"/>
    </xf>
    <xf numFmtId="0" fontId="68" fillId="0" borderId="0" xfId="0" applyFont="1" applyAlignment="1">
      <alignment horizontal="center" vertical="center"/>
    </xf>
    <xf numFmtId="0" fontId="61" fillId="39" borderId="2" xfId="0" applyFont="1" applyFill="1" applyBorder="1" applyAlignment="1">
      <alignment horizontal="center" vertical="center" wrapText="1"/>
    </xf>
    <xf numFmtId="0" fontId="12" fillId="37" borderId="0" xfId="0" applyFont="1" applyFill="1" applyBorder="1" applyAlignment="1">
      <alignment horizontal="center" vertical="center"/>
    </xf>
    <xf numFmtId="0" fontId="14" fillId="48" borderId="2" xfId="0" applyFont="1" applyFill="1" applyBorder="1" applyAlignment="1">
      <alignment horizontal="left" vertical="center" wrapText="1"/>
    </xf>
    <xf numFmtId="0" fontId="69" fillId="0" borderId="2" xfId="0" applyFont="1" applyBorder="1" applyAlignment="1">
      <alignment horizontal="left"/>
    </xf>
    <xf numFmtId="0" fontId="11" fillId="40" borderId="2" xfId="0" applyFont="1" applyFill="1" applyBorder="1" applyAlignment="1">
      <alignment horizontal="center" vertical="center" wrapText="1"/>
    </xf>
    <xf numFmtId="0" fontId="60" fillId="49" borderId="0" xfId="0" applyFont="1" applyFill="1" applyBorder="1" applyAlignment="1">
      <alignment horizontal="center" vertical="center"/>
    </xf>
    <xf numFmtId="0" fontId="12" fillId="37" borderId="0"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9" fillId="36" borderId="13" xfId="0" applyFont="1" applyFill="1" applyBorder="1" applyAlignment="1"/>
    <xf numFmtId="0" fontId="51" fillId="0" borderId="2" xfId="0" applyFont="1" applyBorder="1" applyAlignment="1">
      <alignment vertical="center"/>
    </xf>
    <xf numFmtId="0" fontId="0" fillId="0" borderId="2" xfId="0" applyBorder="1"/>
    <xf numFmtId="0" fontId="14" fillId="0" borderId="2" xfId="0" applyFont="1" applyFill="1" applyBorder="1" applyAlignment="1">
      <alignment horizontal="center" vertical="center" wrapText="1"/>
    </xf>
    <xf numFmtId="0" fontId="16" fillId="45" borderId="2" xfId="0" applyFont="1" applyFill="1" applyBorder="1" applyAlignment="1">
      <alignment horizontal="left" vertical="center" wrapText="1"/>
    </xf>
    <xf numFmtId="0" fontId="10" fillId="0" borderId="2" xfId="0" applyFont="1" applyBorder="1"/>
    <xf numFmtId="0" fontId="10" fillId="0" borderId="2" xfId="0" applyFont="1" applyFill="1" applyBorder="1"/>
    <xf numFmtId="0" fontId="10" fillId="34" borderId="2" xfId="0" applyFont="1" applyFill="1" applyBorder="1" applyAlignment="1">
      <alignment horizontal="left" vertical="center" wrapText="1"/>
    </xf>
    <xf numFmtId="0" fontId="51" fillId="0" borderId="2" xfId="0" applyFont="1" applyBorder="1" applyAlignment="1">
      <alignment horizontal="justify" vertical="center"/>
    </xf>
    <xf numFmtId="0" fontId="51" fillId="0" borderId="2" xfId="0" applyFont="1" applyBorder="1" applyAlignment="1">
      <alignment vertical="center" wrapText="1"/>
    </xf>
    <xf numFmtId="0" fontId="51" fillId="0" borderId="2" xfId="0" applyFont="1" applyBorder="1" applyAlignment="1">
      <alignment vertical="top" wrapText="1"/>
    </xf>
    <xf numFmtId="0" fontId="14" fillId="12" borderId="2" xfId="0" applyFont="1" applyFill="1" applyBorder="1" applyAlignment="1">
      <alignment horizontal="left" vertical="center" wrapText="1"/>
    </xf>
    <xf numFmtId="0" fontId="16" fillId="10" borderId="2" xfId="0" applyFont="1" applyFill="1" applyBorder="1" applyAlignment="1">
      <alignment horizontal="left" vertical="center" wrapText="1"/>
    </xf>
    <xf numFmtId="0" fontId="16" fillId="9" borderId="2" xfId="0" applyFont="1" applyFill="1" applyBorder="1" applyAlignment="1">
      <alignment horizontal="left" vertical="center" wrapText="1"/>
    </xf>
    <xf numFmtId="0" fontId="16" fillId="11" borderId="2" xfId="0" applyFont="1" applyFill="1" applyBorder="1" applyAlignment="1">
      <alignment horizontal="left" vertical="center" wrapText="1"/>
    </xf>
    <xf numFmtId="0" fontId="14" fillId="13" borderId="2" xfId="0" applyFont="1" applyFill="1" applyBorder="1" applyAlignment="1">
      <alignment horizontal="left" vertical="center" wrapText="1"/>
    </xf>
    <xf numFmtId="0" fontId="63" fillId="0" borderId="2" xfId="0" applyFont="1" applyBorder="1"/>
    <xf numFmtId="0" fontId="51" fillId="0" borderId="2" xfId="0" applyFont="1" applyFill="1" applyBorder="1" applyAlignment="1">
      <alignment horizontal="left" vertical="center" wrapText="1"/>
    </xf>
    <xf numFmtId="0" fontId="0" fillId="0" borderId="2" xfId="0" applyBorder="1" applyAlignment="1">
      <alignment horizontal="center" vertical="center"/>
    </xf>
    <xf numFmtId="0" fontId="11" fillId="4" borderId="2" xfId="0" applyFont="1" applyFill="1" applyBorder="1" applyAlignment="1">
      <alignment horizontal="left" vertical="center" wrapText="1"/>
    </xf>
    <xf numFmtId="0" fontId="0" fillId="0" borderId="2" xfId="0" applyBorder="1" applyAlignment="1">
      <alignment horizontal="center"/>
    </xf>
    <xf numFmtId="0" fontId="72" fillId="0" borderId="0" xfId="11" applyFont="1" applyFill="1" applyBorder="1" applyAlignment="1">
      <alignment horizontal="center" vertical="center" wrapText="1"/>
    </xf>
    <xf numFmtId="0" fontId="59" fillId="0" borderId="0" xfId="0" applyFont="1" applyFill="1" applyBorder="1" applyAlignment="1">
      <alignment horizontal="center" vertical="center" wrapText="1"/>
    </xf>
    <xf numFmtId="0" fontId="61" fillId="41" borderId="2" xfId="0" applyFont="1" applyFill="1" applyBorder="1" applyAlignment="1">
      <alignment horizontal="center" vertical="center" wrapText="1"/>
    </xf>
    <xf numFmtId="0" fontId="13" fillId="52" borderId="4" xfId="0" applyFont="1" applyFill="1" applyBorder="1" applyAlignment="1">
      <alignment horizontal="center" vertical="center" wrapText="1"/>
    </xf>
    <xf numFmtId="0" fontId="10" fillId="53" borderId="0" xfId="0" applyFont="1" applyFill="1" applyAlignment="1"/>
    <xf numFmtId="0" fontId="61" fillId="0" borderId="2" xfId="0" applyFont="1" applyFill="1" applyBorder="1" applyAlignment="1">
      <alignment horizontal="center" vertical="center" wrapText="1"/>
    </xf>
    <xf numFmtId="0" fontId="56" fillId="26" borderId="2" xfId="0" applyFont="1" applyFill="1" applyBorder="1" applyAlignment="1">
      <alignment horizontal="left" vertical="center" wrapText="1"/>
    </xf>
    <xf numFmtId="0" fontId="20" fillId="0" borderId="2" xfId="0" applyFont="1" applyFill="1" applyBorder="1" applyAlignment="1"/>
    <xf numFmtId="0" fontId="20" fillId="0" borderId="2" xfId="0" applyFont="1" applyBorder="1" applyAlignment="1"/>
    <xf numFmtId="0" fontId="14" fillId="0" borderId="0" xfId="0" applyFont="1" applyAlignment="1">
      <alignment horizontal="center"/>
    </xf>
    <xf numFmtId="0" fontId="14" fillId="0" borderId="0" xfId="0" applyFont="1" applyFill="1" applyBorder="1" applyAlignment="1">
      <alignment horizontal="center"/>
    </xf>
    <xf numFmtId="0" fontId="74" fillId="36" borderId="13" xfId="0" applyFont="1" applyFill="1" applyBorder="1" applyAlignment="1">
      <alignment horizontal="center"/>
    </xf>
    <xf numFmtId="0" fontId="49" fillId="0" borderId="0" xfId="0" applyFont="1" applyFill="1" applyBorder="1" applyAlignment="1">
      <alignment horizontal="center"/>
    </xf>
    <xf numFmtId="0" fontId="14" fillId="0" borderId="0" xfId="0" applyFont="1" applyFill="1" applyBorder="1" applyAlignment="1">
      <alignment horizontal="center" wrapText="1"/>
    </xf>
    <xf numFmtId="0" fontId="75" fillId="0" borderId="0" xfId="0" applyFont="1" applyFill="1" applyBorder="1" applyAlignment="1">
      <alignment horizontal="center"/>
    </xf>
    <xf numFmtId="0" fontId="35" fillId="0" borderId="0" xfId="0" applyFont="1" applyFill="1" applyBorder="1" applyAlignment="1">
      <alignment horizontal="center"/>
    </xf>
    <xf numFmtId="0" fontId="49" fillId="0" borderId="0" xfId="0" applyFont="1" applyFill="1" applyBorder="1" applyAlignment="1">
      <alignment horizontal="left"/>
    </xf>
    <xf numFmtId="0" fontId="14" fillId="0" borderId="0" xfId="0" applyFont="1" applyFill="1" applyBorder="1" applyAlignment="1">
      <alignment horizontal="left" wrapText="1"/>
    </xf>
    <xf numFmtId="0" fontId="73" fillId="0" borderId="0" xfId="0" applyFont="1"/>
    <xf numFmtId="0" fontId="35" fillId="0" borderId="0" xfId="0" applyFont="1" applyFill="1" applyBorder="1" applyAlignment="1">
      <alignment horizontal="left" wrapText="1"/>
    </xf>
    <xf numFmtId="0" fontId="76" fillId="54" borderId="0" xfId="0" applyFont="1" applyFill="1" applyAlignment="1"/>
    <xf numFmtId="0" fontId="0" fillId="0" borderId="2" xfId="0" applyFill="1" applyBorder="1"/>
    <xf numFmtId="0" fontId="11" fillId="0" borderId="2" xfId="0" applyFont="1" applyFill="1" applyBorder="1" applyAlignment="1">
      <alignment horizontal="center" vertical="center" wrapText="1"/>
    </xf>
    <xf numFmtId="0" fontId="0" fillId="0" borderId="0" xfId="0" applyFill="1"/>
    <xf numFmtId="0" fontId="76" fillId="54" borderId="0" xfId="0" applyFont="1" applyFill="1"/>
    <xf numFmtId="0" fontId="13" fillId="15" borderId="16" xfId="0" applyFont="1" applyFill="1" applyBorder="1" applyAlignment="1">
      <alignment horizontal="left" wrapText="1"/>
    </xf>
    <xf numFmtId="0" fontId="13" fillId="15" borderId="7" xfId="0" applyFont="1" applyFill="1" applyBorder="1" applyAlignment="1">
      <alignment horizontal="left" wrapText="1"/>
    </xf>
    <xf numFmtId="0" fontId="32" fillId="15" borderId="7" xfId="0" applyFont="1" applyFill="1" applyBorder="1" applyAlignment="1">
      <alignment horizontal="left" wrapText="1"/>
    </xf>
    <xf numFmtId="0" fontId="13" fillId="15" borderId="4" xfId="0" applyFont="1" applyFill="1" applyBorder="1" applyAlignment="1">
      <alignment horizontal="left" wrapText="1"/>
    </xf>
    <xf numFmtId="0" fontId="13" fillId="15" borderId="6" xfId="0" applyFont="1" applyFill="1" applyBorder="1" applyAlignment="1">
      <alignment horizontal="left" wrapText="1"/>
    </xf>
    <xf numFmtId="0" fontId="32" fillId="15" borderId="6" xfId="0" applyFont="1" applyFill="1" applyBorder="1" applyAlignment="1">
      <alignment horizontal="left" wrapText="1"/>
    </xf>
    <xf numFmtId="0" fontId="54" fillId="0" borderId="2" xfId="0" applyFont="1" applyBorder="1"/>
    <xf numFmtId="0" fontId="71" fillId="0" borderId="2" xfId="0" applyFont="1" applyBorder="1" applyAlignment="1">
      <alignment horizontal="center"/>
    </xf>
    <xf numFmtId="0" fontId="71" fillId="0" borderId="2" xfId="0" applyFont="1" applyFill="1" applyBorder="1" applyAlignment="1">
      <alignment horizontal="center"/>
    </xf>
    <xf numFmtId="0" fontId="70" fillId="0" borderId="2" xfId="0" applyFont="1" applyFill="1" applyBorder="1" applyAlignment="1">
      <alignment horizontal="center"/>
    </xf>
    <xf numFmtId="0" fontId="70" fillId="0" borderId="2" xfId="0" applyFont="1" applyBorder="1" applyAlignment="1">
      <alignment horizontal="center"/>
    </xf>
    <xf numFmtId="0" fontId="12" fillId="54" borderId="0" xfId="0" applyFont="1" applyFill="1"/>
    <xf numFmtId="0" fontId="64" fillId="54" borderId="0" xfId="0" applyFont="1" applyFill="1"/>
    <xf numFmtId="0" fontId="9" fillId="0" borderId="0" xfId="0" applyFont="1" applyAlignment="1">
      <alignment horizontal="left" vertical="center"/>
    </xf>
    <xf numFmtId="0" fontId="78" fillId="54" borderId="0" xfId="0" applyFont="1" applyFill="1" applyAlignment="1">
      <alignment wrapText="1"/>
    </xf>
    <xf numFmtId="0" fontId="14" fillId="0" borderId="2" xfId="0" applyFont="1" applyFill="1" applyBorder="1" applyAlignment="1">
      <alignment horizontal="left" vertical="center" wrapText="1"/>
    </xf>
    <xf numFmtId="0" fontId="79" fillId="38" borderId="2" xfId="0" applyFont="1" applyFill="1" applyBorder="1" applyAlignment="1">
      <alignment vertical="center" wrapText="1"/>
    </xf>
    <xf numFmtId="0" fontId="79" fillId="0" borderId="0"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Fill="1" applyBorder="1" applyAlignment="1">
      <alignment vertical="center"/>
    </xf>
    <xf numFmtId="0" fontId="79" fillId="38" borderId="2" xfId="0" applyFont="1" applyFill="1" applyBorder="1" applyAlignment="1">
      <alignment horizontal="center" vertical="center" wrapText="1"/>
    </xf>
    <xf numFmtId="0" fontId="13" fillId="33" borderId="2" xfId="0" applyFont="1" applyFill="1" applyBorder="1" applyAlignment="1">
      <alignment horizontal="left" wrapText="1"/>
    </xf>
    <xf numFmtId="0" fontId="79" fillId="38" borderId="2" xfId="0" applyFont="1" applyFill="1" applyBorder="1" applyAlignment="1">
      <alignment horizontal="left" wrapText="1"/>
    </xf>
    <xf numFmtId="0" fontId="69" fillId="0" borderId="2" xfId="0" applyFont="1" applyBorder="1"/>
    <xf numFmtId="0" fontId="69" fillId="0" borderId="2" xfId="0" applyFont="1" applyBorder="1" applyAlignment="1">
      <alignment horizontal="center"/>
    </xf>
    <xf numFmtId="0" fontId="66" fillId="0" borderId="0" xfId="0" applyFont="1" applyFill="1"/>
    <xf numFmtId="0" fontId="80" fillId="37"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2" xfId="0" applyFont="1" applyFill="1" applyBorder="1" applyAlignment="1">
      <alignment horizontal="left" vertical="center" wrapText="1"/>
    </xf>
    <xf numFmtId="0" fontId="16" fillId="5" borderId="2" xfId="0" applyFont="1" applyFill="1" applyBorder="1" applyAlignment="1">
      <alignment horizontal="center" vertical="center" wrapText="1"/>
    </xf>
    <xf numFmtId="0" fontId="66" fillId="0" borderId="0" xfId="0" applyFont="1" applyFill="1" applyBorder="1"/>
    <xf numFmtId="0" fontId="80" fillId="37" borderId="2" xfId="0" applyFont="1" applyFill="1" applyBorder="1" applyAlignment="1">
      <alignment horizontal="center" vertical="center"/>
    </xf>
    <xf numFmtId="0" fontId="80" fillId="37" borderId="3" xfId="0" applyFont="1" applyFill="1" applyBorder="1" applyAlignment="1">
      <alignment horizontal="center" vertical="center"/>
    </xf>
    <xf numFmtId="0" fontId="41" fillId="0" borderId="0" xfId="0" applyFont="1" applyFill="1" applyBorder="1"/>
    <xf numFmtId="0" fontId="4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6" fillId="0" borderId="0" xfId="0" applyFont="1" applyAlignment="1">
      <alignment horizontal="center"/>
    </xf>
    <xf numFmtId="0" fontId="81" fillId="0" borderId="0" xfId="0" applyFont="1" applyAlignment="1">
      <alignment horizontal="center"/>
    </xf>
    <xf numFmtId="0" fontId="74" fillId="0" borderId="0" xfId="0" applyFont="1"/>
    <xf numFmtId="0" fontId="80" fillId="37" borderId="2" xfId="0" applyFont="1" applyFill="1" applyBorder="1" applyAlignment="1">
      <alignment horizontal="left" wrapText="1"/>
    </xf>
    <xf numFmtId="0" fontId="80" fillId="37" borderId="2" xfId="0" applyFont="1" applyFill="1" applyBorder="1" applyAlignment="1">
      <alignment horizontal="left"/>
    </xf>
    <xf numFmtId="0" fontId="69" fillId="0" borderId="2" xfId="0" applyFont="1" applyBorder="1" applyAlignment="1">
      <alignment horizontal="right"/>
    </xf>
    <xf numFmtId="0" fontId="77" fillId="54" borderId="0" xfId="0" applyFont="1" applyFill="1"/>
    <xf numFmtId="0" fontId="60" fillId="54" borderId="0" xfId="0" applyFont="1" applyFill="1"/>
    <xf numFmtId="0" fontId="0" fillId="0" borderId="0" xfId="0" applyFont="1"/>
    <xf numFmtId="0" fontId="51" fillId="0" borderId="0" xfId="0" applyFont="1" applyBorder="1"/>
    <xf numFmtId="0" fontId="10" fillId="35" borderId="2" xfId="11" applyFont="1" applyFill="1" applyBorder="1" applyAlignment="1">
      <alignment horizontal="left" vertical="center" wrapText="1"/>
    </xf>
    <xf numFmtId="0" fontId="14" fillId="35" borderId="2" xfId="12" applyFont="1" applyFill="1" applyBorder="1" applyAlignment="1">
      <alignment horizontal="left" vertical="center"/>
    </xf>
    <xf numFmtId="0" fontId="69" fillId="0" borderId="0" xfId="0" applyFont="1" applyAlignment="1">
      <alignment horizontal="center"/>
    </xf>
    <xf numFmtId="0" fontId="58" fillId="42" borderId="2" xfId="0" applyFont="1" applyFill="1" applyBorder="1" applyAlignment="1">
      <alignment vertical="center" wrapText="1"/>
    </xf>
    <xf numFmtId="0" fontId="69" fillId="55" borderId="2" xfId="0" applyFont="1" applyFill="1" applyBorder="1" applyAlignment="1">
      <alignment horizontal="center" wrapText="1"/>
    </xf>
    <xf numFmtId="0" fontId="0" fillId="0" borderId="0" xfId="0" applyBorder="1"/>
    <xf numFmtId="14" fontId="82" fillId="0" borderId="0" xfId="0" applyNumberFormat="1" applyFont="1" applyAlignment="1">
      <alignment horizontal="center"/>
    </xf>
    <xf numFmtId="0" fontId="82" fillId="0" borderId="0" xfId="0" applyFont="1" applyFill="1" applyBorder="1" applyAlignment="1">
      <alignment horizontal="center"/>
    </xf>
    <xf numFmtId="0" fontId="82" fillId="0" borderId="0" xfId="0" applyFont="1" applyAlignment="1">
      <alignment horizontal="center"/>
    </xf>
    <xf numFmtId="0" fontId="61" fillId="26" borderId="0" xfId="0" applyFont="1" applyFill="1" applyBorder="1" applyAlignment="1">
      <alignment horizontal="center" vertical="center" wrapText="1"/>
    </xf>
    <xf numFmtId="0" fontId="13" fillId="27" borderId="0" xfId="0" applyFont="1" applyFill="1" applyBorder="1" applyAlignment="1">
      <alignment horizontal="center" vertical="center" wrapText="1"/>
    </xf>
    <xf numFmtId="0" fontId="64" fillId="55" borderId="2" xfId="0" applyFont="1" applyFill="1" applyBorder="1" applyAlignment="1">
      <alignment horizontal="center" wrapText="1"/>
    </xf>
    <xf numFmtId="0" fontId="83" fillId="54" borderId="0" xfId="0" applyFont="1" applyFill="1"/>
    <xf numFmtId="0" fontId="64" fillId="57" borderId="0" xfId="0" applyFont="1" applyFill="1" applyBorder="1" applyAlignment="1">
      <alignment horizontal="center" wrapText="1"/>
    </xf>
    <xf numFmtId="0" fontId="0" fillId="0" borderId="0" xfId="0" applyFont="1" applyFill="1" applyBorder="1" applyAlignment="1">
      <alignment horizontal="center" wrapText="1"/>
    </xf>
    <xf numFmtId="0" fontId="18" fillId="56" borderId="0" xfId="0" applyFont="1" applyFill="1" applyAlignment="1"/>
    <xf numFmtId="0" fontId="14" fillId="56" borderId="0" xfId="0" applyFont="1" applyFill="1"/>
    <xf numFmtId="0" fontId="61" fillId="58" borderId="0" xfId="0" applyFont="1" applyFill="1" applyBorder="1" applyAlignment="1">
      <alignment horizontal="center" vertical="center" wrapText="1"/>
    </xf>
    <xf numFmtId="0" fontId="61" fillId="58" borderId="2" xfId="0" applyFont="1" applyFill="1" applyBorder="1" applyAlignment="1">
      <alignment horizontal="center" vertical="center" wrapText="1"/>
    </xf>
    <xf numFmtId="0" fontId="54" fillId="56" borderId="0" xfId="0" applyFont="1" applyFill="1"/>
    <xf numFmtId="0" fontId="64" fillId="59" borderId="2" xfId="0" applyFont="1" applyFill="1" applyBorder="1" applyAlignment="1">
      <alignment horizontal="center" wrapText="1"/>
    </xf>
    <xf numFmtId="0" fontId="0" fillId="60" borderId="2" xfId="0" applyFill="1" applyBorder="1" applyAlignment="1">
      <alignment horizontal="center"/>
    </xf>
    <xf numFmtId="0" fontId="0" fillId="60" borderId="2" xfId="0" applyFill="1" applyBorder="1"/>
    <xf numFmtId="0" fontId="0" fillId="56" borderId="0" xfId="0" applyFill="1"/>
    <xf numFmtId="0" fontId="79" fillId="56" borderId="0" xfId="0" applyFont="1" applyFill="1" applyBorder="1" applyAlignment="1">
      <alignment vertical="center" wrapText="1"/>
    </xf>
    <xf numFmtId="0" fontId="10" fillId="56" borderId="0" xfId="0" applyFont="1" applyFill="1"/>
    <xf numFmtId="0" fontId="37" fillId="56" borderId="0" xfId="0" applyFont="1" applyFill="1" applyBorder="1" applyAlignment="1">
      <alignment horizontal="center" vertical="center"/>
    </xf>
    <xf numFmtId="0" fontId="10" fillId="56" borderId="0" xfId="0" applyFont="1" applyFill="1" applyBorder="1" applyAlignment="1"/>
    <xf numFmtId="0" fontId="9" fillId="56" borderId="0" xfId="0" applyFont="1" applyFill="1"/>
    <xf numFmtId="0" fontId="11" fillId="56" borderId="0" xfId="0" applyFont="1" applyFill="1" applyBorder="1" applyAlignment="1">
      <alignment horizontal="center" vertical="center" wrapText="1"/>
    </xf>
    <xf numFmtId="0" fontId="14" fillId="56" borderId="0" xfId="0" applyFont="1" applyFill="1" applyBorder="1"/>
    <xf numFmtId="0" fontId="10" fillId="56" borderId="0" xfId="0" applyFont="1" applyFill="1" applyAlignment="1">
      <alignment wrapText="1"/>
    </xf>
    <xf numFmtId="0" fontId="11" fillId="61" borderId="0" xfId="0" applyFont="1" applyFill="1" applyBorder="1" applyAlignment="1">
      <alignment horizontal="center" vertical="center" wrapText="1"/>
    </xf>
    <xf numFmtId="0" fontId="11" fillId="56" borderId="0" xfId="0" applyFont="1" applyFill="1" applyAlignment="1">
      <alignment wrapText="1"/>
    </xf>
    <xf numFmtId="0" fontId="47" fillId="56" borderId="0" xfId="0" applyFont="1" applyFill="1" applyAlignment="1">
      <alignment horizontal="center" vertical="center"/>
    </xf>
    <xf numFmtId="0" fontId="10" fillId="56" borderId="0" xfId="0" applyFont="1" applyFill="1" applyAlignment="1"/>
    <xf numFmtId="0" fontId="63" fillId="56" borderId="0" xfId="0" applyFont="1" applyFill="1" applyAlignment="1"/>
    <xf numFmtId="0" fontId="63" fillId="56" borderId="0" xfId="0" applyFont="1" applyFill="1" applyBorder="1" applyAlignment="1"/>
    <xf numFmtId="0" fontId="55" fillId="56" borderId="0" xfId="0" applyFont="1" applyFill="1" applyAlignment="1"/>
    <xf numFmtId="0" fontId="13" fillId="62" borderId="0" xfId="0" applyFont="1" applyFill="1" applyBorder="1" applyAlignment="1">
      <alignment horizontal="center" vertical="center" wrapText="1"/>
    </xf>
    <xf numFmtId="0" fontId="48" fillId="56" borderId="0" xfId="0" applyFont="1" applyFill="1" applyAlignment="1">
      <alignment horizontal="center" vertical="center"/>
    </xf>
    <xf numFmtId="0" fontId="13" fillId="56" borderId="0"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23" fillId="0" borderId="2" xfId="0" applyFont="1" applyFill="1" applyBorder="1" applyAlignment="1"/>
    <xf numFmtId="0" fontId="19" fillId="0" borderId="2" xfId="0" applyFont="1" applyFill="1" applyBorder="1" applyAlignment="1"/>
    <xf numFmtId="0" fontId="38" fillId="0" borderId="2" xfId="0" applyFont="1" applyFill="1" applyBorder="1" applyAlignment="1"/>
    <xf numFmtId="0" fontId="11" fillId="40" borderId="2" xfId="0" applyFont="1" applyFill="1" applyBorder="1" applyAlignment="1">
      <alignment horizontal="left" vertical="center" wrapText="1"/>
    </xf>
    <xf numFmtId="0" fontId="10" fillId="0" borderId="0" xfId="0" applyFont="1" applyFill="1" applyAlignment="1">
      <alignment wrapText="1"/>
    </xf>
    <xf numFmtId="0" fontId="11" fillId="0" borderId="0" xfId="0" applyFont="1" applyFill="1" applyAlignment="1">
      <alignment wrapText="1"/>
    </xf>
    <xf numFmtId="0" fontId="47" fillId="0" borderId="0" xfId="0" applyFont="1" applyFill="1" applyAlignment="1">
      <alignment horizontal="center" vertical="center"/>
    </xf>
    <xf numFmtId="0" fontId="16" fillId="45" borderId="3" xfId="0" applyFont="1" applyFill="1" applyBorder="1" applyAlignment="1">
      <alignment horizontal="left" wrapText="1"/>
    </xf>
    <xf numFmtId="0" fontId="13" fillId="15" borderId="3" xfId="0" applyFont="1" applyFill="1" applyBorder="1" applyAlignment="1">
      <alignment horizontal="left" wrapText="1"/>
    </xf>
    <xf numFmtId="0" fontId="20" fillId="0" borderId="0" xfId="0" applyFont="1" applyFill="1" applyBorder="1"/>
    <xf numFmtId="0" fontId="12" fillId="33" borderId="11" xfId="0" applyFont="1" applyFill="1" applyBorder="1" applyAlignment="1">
      <alignment horizontal="center" vertical="center" wrapText="1"/>
    </xf>
    <xf numFmtId="0" fontId="10" fillId="56" borderId="0" xfId="11" applyFont="1" applyFill="1" applyBorder="1" applyAlignment="1">
      <alignment horizontal="center" vertical="center" wrapText="1"/>
    </xf>
    <xf numFmtId="0" fontId="14" fillId="56" borderId="0" xfId="0" applyFont="1" applyFill="1" applyBorder="1" applyAlignment="1">
      <alignment horizontal="center" vertical="center" wrapText="1"/>
    </xf>
    <xf numFmtId="0" fontId="59" fillId="56" borderId="0" xfId="0" applyFont="1" applyFill="1" applyBorder="1" applyAlignment="1">
      <alignment horizontal="center" vertical="center" wrapText="1"/>
    </xf>
    <xf numFmtId="0" fontId="16" fillId="56" borderId="0" xfId="0" applyFont="1" applyFill="1" applyBorder="1" applyAlignment="1">
      <alignment horizontal="center" vertical="center" wrapText="1"/>
    </xf>
    <xf numFmtId="0" fontId="11" fillId="56" borderId="0" xfId="0" applyFont="1" applyFill="1" applyAlignment="1"/>
    <xf numFmtId="0" fontId="69" fillId="55" borderId="2" xfId="0" applyFont="1" applyFill="1" applyBorder="1" applyAlignment="1">
      <alignment horizontal="left" wrapText="1"/>
    </xf>
    <xf numFmtId="0" fontId="69" fillId="0" borderId="0" xfId="0" applyFont="1"/>
    <xf numFmtId="0" fontId="51" fillId="0" borderId="3" xfId="0" applyFont="1" applyBorder="1"/>
    <xf numFmtId="0" fontId="49" fillId="0" borderId="0" xfId="0" applyFont="1" applyFill="1" applyAlignment="1">
      <alignment horizontal="justify" vertical="center"/>
    </xf>
    <xf numFmtId="0" fontId="49" fillId="0" borderId="0" xfId="0" applyFont="1" applyFill="1"/>
    <xf numFmtId="0" fontId="18" fillId="63" borderId="4" xfId="0" applyFont="1" applyFill="1" applyBorder="1" applyAlignment="1">
      <alignment horizontal="center" vertical="center"/>
    </xf>
    <xf numFmtId="0" fontId="10" fillId="63" borderId="6" xfId="0" applyFont="1" applyFill="1" applyBorder="1"/>
    <xf numFmtId="0" fontId="10" fillId="63" borderId="15" xfId="0" applyFont="1" applyFill="1" applyBorder="1"/>
    <xf numFmtId="0" fontId="10" fillId="34" borderId="5" xfId="0" applyFont="1" applyFill="1" applyBorder="1" applyAlignment="1">
      <alignment horizontal="left" vertical="center" wrapText="1"/>
    </xf>
    <xf numFmtId="0" fontId="69" fillId="0" borderId="2" xfId="0" applyFont="1" applyFill="1" applyBorder="1"/>
    <xf numFmtId="0" fontId="85" fillId="50" borderId="2" xfId="0" applyFont="1" applyFill="1" applyBorder="1" applyAlignment="1">
      <alignment horizontal="center" vertical="center" wrapText="1"/>
    </xf>
    <xf numFmtId="0" fontId="85" fillId="46" borderId="2" xfId="0" applyFont="1" applyFill="1" applyBorder="1" applyAlignment="1">
      <alignment horizontal="center" vertical="center" wrapText="1"/>
    </xf>
    <xf numFmtId="0" fontId="85" fillId="47" borderId="2" xfId="0" applyFont="1" applyFill="1" applyBorder="1" applyAlignment="1">
      <alignment horizontal="center" vertical="center" wrapText="1"/>
    </xf>
    <xf numFmtId="0" fontId="12" fillId="37" borderId="2" xfId="0" applyFont="1" applyFill="1" applyBorder="1" applyAlignment="1">
      <alignment horizontal="center" vertical="center"/>
    </xf>
    <xf numFmtId="0" fontId="64" fillId="37" borderId="2" xfId="0" applyFont="1" applyFill="1" applyBorder="1" applyAlignment="1">
      <alignment horizontal="center" vertical="center"/>
    </xf>
    <xf numFmtId="0" fontId="86" fillId="64" borderId="0" xfId="0" applyFont="1" applyFill="1" applyAlignment="1">
      <alignment horizontal="center" vertical="center"/>
    </xf>
    <xf numFmtId="0" fontId="84" fillId="0" borderId="0" xfId="0" applyFont="1" applyFill="1" applyBorder="1" applyAlignment="1">
      <alignment horizontal="center" vertical="center" wrapText="1"/>
    </xf>
    <xf numFmtId="0" fontId="76" fillId="0" borderId="0" xfId="0" applyFont="1" applyFill="1" applyBorder="1" applyAlignment="1"/>
    <xf numFmtId="0" fontId="62" fillId="37" borderId="2" xfId="0" applyFont="1" applyFill="1" applyBorder="1" applyAlignment="1">
      <alignment horizontal="center" vertical="center"/>
    </xf>
    <xf numFmtId="0" fontId="88" fillId="64" borderId="2" xfId="0" applyFont="1" applyFill="1" applyBorder="1" applyAlignment="1">
      <alignment horizontal="center" vertical="center" wrapText="1"/>
    </xf>
    <xf numFmtId="0" fontId="88" fillId="0" borderId="2" xfId="0" applyFont="1" applyFill="1" applyBorder="1" applyAlignment="1">
      <alignment horizontal="center" vertical="center" wrapText="1"/>
    </xf>
    <xf numFmtId="0" fontId="88" fillId="64" borderId="3" xfId="0" applyFont="1" applyFill="1" applyBorder="1" applyAlignment="1">
      <alignment horizontal="center" vertical="center" wrapText="1"/>
    </xf>
    <xf numFmtId="0" fontId="88" fillId="0" borderId="0" xfId="0" applyFont="1" applyFill="1" applyBorder="1" applyAlignment="1">
      <alignment horizontal="center" vertical="center" wrapText="1"/>
    </xf>
    <xf numFmtId="0" fontId="87" fillId="33" borderId="0" xfId="0" applyFont="1" applyFill="1" applyBorder="1" applyAlignment="1">
      <alignment horizontal="center" vertical="center" wrapText="1"/>
    </xf>
    <xf numFmtId="0" fontId="56" fillId="0" borderId="2" xfId="0" applyFont="1" applyFill="1" applyBorder="1" applyAlignment="1">
      <alignment horizontal="center" vertical="center" wrapText="1"/>
    </xf>
    <xf numFmtId="0" fontId="89" fillId="39" borderId="2" xfId="0" applyFont="1" applyFill="1" applyBorder="1" applyAlignment="1">
      <alignment horizontal="center" vertical="center" wrapText="1"/>
    </xf>
    <xf numFmtId="0" fontId="84" fillId="39" borderId="2" xfId="0" applyFont="1" applyFill="1" applyBorder="1" applyAlignment="1">
      <alignment horizontal="center" vertical="center" wrapText="1"/>
    </xf>
    <xf numFmtId="0" fontId="84" fillId="16" borderId="2" xfId="0" applyFont="1" applyFill="1" applyBorder="1" applyAlignment="1">
      <alignment horizontal="center" vertical="center" wrapText="1"/>
    </xf>
    <xf numFmtId="0" fontId="84" fillId="16" borderId="7" xfId="0" applyFont="1" applyFill="1" applyBorder="1" applyAlignment="1">
      <alignment horizontal="center" vertical="center" wrapText="1"/>
    </xf>
    <xf numFmtId="0" fontId="84" fillId="17" borderId="2" xfId="0" applyFont="1" applyFill="1" applyBorder="1" applyAlignment="1">
      <alignment horizontal="center" vertical="center" wrapText="1"/>
    </xf>
    <xf numFmtId="0" fontId="84" fillId="51" borderId="2" xfId="0" applyFont="1" applyFill="1" applyBorder="1" applyAlignment="1">
      <alignment horizontal="center" vertical="center" wrapText="1"/>
    </xf>
    <xf numFmtId="0" fontId="84" fillId="27" borderId="8" xfId="0" applyFont="1" applyFill="1" applyBorder="1" applyAlignment="1">
      <alignment horizontal="center" vertical="center" wrapText="1"/>
    </xf>
    <xf numFmtId="0" fontId="84" fillId="27" borderId="9" xfId="0" applyFont="1" applyFill="1" applyBorder="1" applyAlignment="1">
      <alignment horizontal="center" vertical="center" wrapText="1"/>
    </xf>
    <xf numFmtId="0" fontId="84" fillId="27" borderId="10" xfId="0" applyFont="1" applyFill="1" applyBorder="1" applyAlignment="1">
      <alignment horizontal="center" vertical="center" wrapText="1"/>
    </xf>
    <xf numFmtId="0" fontId="84" fillId="27" borderId="2" xfId="0" applyFont="1" applyFill="1" applyBorder="1" applyAlignment="1">
      <alignment horizontal="center" vertical="center" wrapText="1"/>
    </xf>
    <xf numFmtId="0" fontId="84" fillId="27" borderId="11" xfId="0" applyFont="1" applyFill="1" applyBorder="1" applyAlignment="1">
      <alignment horizontal="center" vertical="center" wrapText="1"/>
    </xf>
    <xf numFmtId="0" fontId="13" fillId="17" borderId="0" xfId="0" applyFont="1" applyFill="1" applyBorder="1" applyAlignment="1">
      <alignment horizontal="center" vertical="center" wrapText="1"/>
    </xf>
    <xf numFmtId="0" fontId="85" fillId="46" borderId="4" xfId="0" applyFont="1" applyFill="1" applyBorder="1" applyAlignment="1">
      <alignment horizontal="center" vertical="center" wrapText="1"/>
    </xf>
    <xf numFmtId="0" fontId="62" fillId="37" borderId="3" xfId="0" applyFont="1" applyFill="1" applyBorder="1" applyAlignment="1">
      <alignment horizontal="center" vertical="center"/>
    </xf>
    <xf numFmtId="0" fontId="62" fillId="0" borderId="0" xfId="0" applyFont="1" applyFill="1" applyBorder="1" applyAlignment="1">
      <alignment horizontal="center" vertical="center"/>
    </xf>
    <xf numFmtId="0" fontId="11" fillId="44" borderId="2" xfId="0" applyFont="1" applyFill="1" applyBorder="1" applyAlignment="1">
      <alignment horizontal="center" vertical="center" wrapText="1"/>
    </xf>
    <xf numFmtId="0" fontId="67" fillId="44" borderId="5" xfId="0" applyFont="1" applyFill="1" applyBorder="1" applyAlignment="1">
      <alignment horizontal="center" vertical="center" wrapText="1"/>
    </xf>
    <xf numFmtId="0" fontId="64" fillId="0" borderId="0" xfId="0" applyFont="1" applyFill="1" applyAlignment="1">
      <alignment horizontal="center" vertical="center"/>
    </xf>
    <xf numFmtId="0" fontId="64" fillId="64" borderId="2" xfId="0" applyFont="1" applyFill="1" applyBorder="1" applyAlignment="1">
      <alignment horizontal="center" wrapText="1"/>
    </xf>
    <xf numFmtId="0" fontId="64" fillId="37" borderId="2" xfId="0" applyFont="1" applyFill="1" applyBorder="1" applyAlignment="1">
      <alignment horizontal="center" vertical="center" wrapText="1"/>
    </xf>
    <xf numFmtId="0" fontId="51" fillId="65" borderId="2" xfId="11" applyFont="1" applyFill="1" applyBorder="1" applyAlignment="1">
      <alignment horizontal="center" vertical="center" wrapText="1"/>
    </xf>
    <xf numFmtId="0" fontId="64" fillId="0" borderId="0" xfId="0" applyFont="1" applyFill="1" applyBorder="1"/>
    <xf numFmtId="0" fontId="51" fillId="0" borderId="0" xfId="11" applyFont="1" applyFill="1" applyBorder="1" applyAlignment="1">
      <alignment horizontal="center" vertical="center" wrapText="1"/>
    </xf>
    <xf numFmtId="0" fontId="87" fillId="33" borderId="2" xfId="0" applyFont="1" applyFill="1" applyBorder="1" applyAlignment="1">
      <alignment horizontal="center" vertical="center" wrapText="1"/>
    </xf>
    <xf numFmtId="0" fontId="57" fillId="0" borderId="0" xfId="13"/>
    <xf numFmtId="0" fontId="90" fillId="66" borderId="0" xfId="13" applyFont="1" applyFill="1" applyAlignment="1">
      <alignment horizontal="center"/>
    </xf>
    <xf numFmtId="0" fontId="90" fillId="66" borderId="0" xfId="13" applyFont="1" applyFill="1"/>
    <xf numFmtId="0" fontId="57" fillId="67" borderId="0" xfId="13" applyFill="1"/>
    <xf numFmtId="0" fontId="69" fillId="0" borderId="0" xfId="0" applyFont="1" applyFill="1" applyBorder="1"/>
    <xf numFmtId="0" fontId="57" fillId="0" borderId="0" xfId="13" applyFill="1"/>
    <xf numFmtId="0" fontId="66" fillId="0" borderId="0" xfId="13" applyFont="1" applyFill="1" applyBorder="1"/>
    <xf numFmtId="0" fontId="89" fillId="69" borderId="5" xfId="13" applyFont="1" applyFill="1" applyBorder="1" applyAlignment="1">
      <alignment horizontal="center" vertical="center" wrapText="1"/>
    </xf>
    <xf numFmtId="0" fontId="94" fillId="0" borderId="5" xfId="13" applyFont="1" applyFill="1" applyBorder="1" applyAlignment="1">
      <alignment horizontal="center" vertical="center"/>
    </xf>
    <xf numFmtId="0" fontId="46" fillId="0" borderId="0" xfId="0" applyFont="1"/>
    <xf numFmtId="0" fontId="49" fillId="0" borderId="0" xfId="0" applyFont="1"/>
    <xf numFmtId="0" fontId="49" fillId="0" borderId="2" xfId="0" applyFont="1" applyBorder="1"/>
    <xf numFmtId="0" fontId="46" fillId="0" borderId="0" xfId="0" applyFont="1" applyAlignment="1">
      <alignment vertical="center"/>
    </xf>
    <xf numFmtId="0" fontId="49" fillId="0" borderId="2" xfId="0" applyFont="1" applyBorder="1" applyAlignment="1">
      <alignment vertical="center"/>
    </xf>
    <xf numFmtId="0" fontId="46" fillId="0" borderId="2" xfId="0" applyFont="1" applyBorder="1" applyAlignment="1">
      <alignment horizontal="left" vertical="center"/>
    </xf>
    <xf numFmtId="0" fontId="49" fillId="0" borderId="0" xfId="0" applyFont="1" applyAlignment="1">
      <alignment horizontal="justify" vertical="center"/>
    </xf>
    <xf numFmtId="0" fontId="49" fillId="0" borderId="2" xfId="0" applyFont="1" applyBorder="1" applyAlignment="1">
      <alignment wrapText="1"/>
    </xf>
    <xf numFmtId="0" fontId="29" fillId="0" borderId="2" xfId="0" applyFont="1" applyFill="1" applyBorder="1" applyAlignment="1"/>
    <xf numFmtId="0" fontId="10" fillId="0" borderId="0" xfId="0" applyFont="1" applyFill="1" applyBorder="1"/>
    <xf numFmtId="0" fontId="80" fillId="70" borderId="2" xfId="0" applyFont="1" applyFill="1" applyBorder="1" applyAlignment="1">
      <alignment vertical="center" wrapText="1"/>
    </xf>
    <xf numFmtId="0" fontId="58" fillId="0" borderId="0" xfId="0" applyFont="1" applyAlignment="1">
      <alignment vertical="center"/>
    </xf>
    <xf numFmtId="0" fontId="58" fillId="71" borderId="2" xfId="0" applyFont="1" applyFill="1" applyBorder="1" applyAlignment="1">
      <alignment vertical="center" wrapText="1"/>
    </xf>
    <xf numFmtId="0" fontId="58" fillId="0" borderId="0" xfId="0" applyFont="1" applyFill="1" applyAlignment="1">
      <alignment vertical="center"/>
    </xf>
    <xf numFmtId="0" fontId="58" fillId="72" borderId="0" xfId="0" applyFont="1" applyFill="1" applyAlignment="1">
      <alignment vertical="center"/>
    </xf>
    <xf numFmtId="0" fontId="58" fillId="0" borderId="2" xfId="0" applyFont="1" applyFill="1" applyBorder="1" applyAlignment="1">
      <alignment vertical="center" wrapText="1"/>
    </xf>
    <xf numFmtId="0" fontId="96" fillId="73" borderId="2" xfId="0" applyFont="1" applyFill="1" applyBorder="1" applyAlignment="1">
      <alignment vertical="center" wrapText="1"/>
    </xf>
    <xf numFmtId="0" fontId="34" fillId="70" borderId="2" xfId="0" applyFont="1" applyFill="1" applyBorder="1"/>
    <xf numFmtId="0" fontId="58" fillId="71" borderId="4" xfId="0" applyFont="1" applyFill="1" applyBorder="1" applyAlignment="1">
      <alignment vertical="center" wrapText="1"/>
    </xf>
    <xf numFmtId="0" fontId="58" fillId="72" borderId="0" xfId="0" applyFont="1" applyFill="1" applyBorder="1" applyAlignment="1">
      <alignment vertical="center"/>
    </xf>
    <xf numFmtId="0" fontId="58" fillId="72" borderId="0" xfId="0" applyFont="1" applyFill="1" applyBorder="1" applyAlignment="1">
      <alignment vertical="center" wrapText="1"/>
    </xf>
    <xf numFmtId="0" fontId="97" fillId="71" borderId="2" xfId="0" applyFont="1" applyFill="1" applyBorder="1" applyAlignment="1">
      <alignment vertical="center" wrapText="1"/>
    </xf>
    <xf numFmtId="0" fontId="96" fillId="0" borderId="0" xfId="0" applyFont="1" applyFill="1" applyBorder="1" applyAlignment="1">
      <alignment vertical="center"/>
    </xf>
    <xf numFmtId="0" fontId="96" fillId="72" borderId="0" xfId="0" applyFont="1" applyFill="1" applyBorder="1" applyAlignment="1">
      <alignment vertical="center"/>
    </xf>
    <xf numFmtId="0" fontId="96" fillId="72" borderId="0" xfId="0" applyFont="1" applyFill="1" applyBorder="1" applyAlignment="1">
      <alignment vertical="center" wrapText="1"/>
    </xf>
    <xf numFmtId="0" fontId="96" fillId="0" borderId="0" xfId="0" applyFont="1" applyFill="1" applyBorder="1" applyAlignment="1">
      <alignment vertical="center" wrapText="1"/>
    </xf>
    <xf numFmtId="0" fontId="98" fillId="74" borderId="0" xfId="0" applyFont="1" applyFill="1" applyAlignment="1"/>
    <xf numFmtId="0" fontId="28" fillId="56" borderId="0" xfId="0" applyFont="1" applyFill="1" applyBorder="1" applyAlignment="1"/>
    <xf numFmtId="0" fontId="56" fillId="56" borderId="0" xfId="0" applyFont="1" applyFill="1" applyBorder="1" applyAlignment="1">
      <alignment horizontal="center" vertical="center" wrapText="1"/>
    </xf>
    <xf numFmtId="0" fontId="61" fillId="56" borderId="0" xfId="0" applyFont="1" applyFill="1" applyBorder="1" applyAlignment="1">
      <alignment horizontal="center" vertical="center" wrapText="1"/>
    </xf>
    <xf numFmtId="0" fontId="35" fillId="56" borderId="0" xfId="0" applyFont="1" applyFill="1" applyBorder="1" applyAlignment="1">
      <alignment horizontal="center"/>
    </xf>
    <xf numFmtId="0" fontId="12" fillId="56" borderId="0" xfId="0" applyFont="1" applyFill="1" applyBorder="1" applyAlignment="1">
      <alignment horizontal="center" vertical="center"/>
    </xf>
    <xf numFmtId="0" fontId="87" fillId="56" borderId="0" xfId="0" applyFont="1" applyFill="1" applyBorder="1" applyAlignment="1">
      <alignment horizontal="center" vertical="center" wrapText="1"/>
    </xf>
    <xf numFmtId="0" fontId="34" fillId="56" borderId="0" xfId="0" applyFont="1" applyFill="1" applyBorder="1" applyAlignment="1">
      <alignment horizontal="center" vertical="center" wrapText="1"/>
    </xf>
    <xf numFmtId="0" fontId="12" fillId="56" borderId="0" xfId="0" applyFont="1" applyFill="1" applyAlignment="1">
      <alignment horizontal="center" vertical="center"/>
    </xf>
    <xf numFmtId="0" fontId="16" fillId="0" borderId="0" xfId="0" applyFont="1" applyFill="1" applyBorder="1" applyAlignment="1"/>
    <xf numFmtId="0" fontId="80" fillId="75" borderId="2" xfId="0" applyFont="1" applyFill="1" applyBorder="1" applyAlignment="1">
      <alignment vertical="center" wrapText="1"/>
    </xf>
    <xf numFmtId="0" fontId="96" fillId="76" borderId="2" xfId="0" applyFont="1" applyFill="1" applyBorder="1" applyAlignment="1">
      <alignment vertical="center" wrapText="1"/>
    </xf>
    <xf numFmtId="0" fontId="80" fillId="76" borderId="2" xfId="0" applyFont="1" applyFill="1" applyBorder="1" applyAlignment="1">
      <alignment vertical="center" wrapText="1"/>
    </xf>
    <xf numFmtId="0" fontId="66" fillId="0" borderId="17" xfId="0" applyFont="1" applyFill="1" applyBorder="1" applyAlignment="1">
      <alignment vertical="center" wrapText="1"/>
    </xf>
    <xf numFmtId="0" fontId="80" fillId="76" borderId="3" xfId="0" applyFont="1" applyFill="1" applyBorder="1" applyAlignment="1">
      <alignment vertical="center" wrapText="1"/>
    </xf>
    <xf numFmtId="0" fontId="66" fillId="0" borderId="0" xfId="0" applyFont="1" applyFill="1" applyBorder="1" applyAlignment="1">
      <alignment vertical="center" wrapText="1"/>
    </xf>
    <xf numFmtId="0" fontId="100" fillId="0" borderId="0" xfId="0" applyFont="1" applyFill="1" applyBorder="1" applyAlignment="1">
      <alignment vertical="center" wrapText="1"/>
    </xf>
    <xf numFmtId="0" fontId="99" fillId="0" borderId="0" xfId="0" applyFont="1" applyFill="1" applyBorder="1" applyAlignment="1">
      <alignment vertical="center" wrapText="1"/>
    </xf>
    <xf numFmtId="0" fontId="58" fillId="64" borderId="2" xfId="0" applyFont="1" applyFill="1" applyBorder="1" applyAlignment="1">
      <alignment vertical="center" wrapText="1"/>
    </xf>
    <xf numFmtId="0" fontId="58" fillId="77" borderId="2" xfId="0" applyFont="1" applyFill="1" applyBorder="1" applyAlignment="1">
      <alignment vertical="center" wrapText="1"/>
    </xf>
    <xf numFmtId="0" fontId="58" fillId="0" borderId="17" xfId="0" applyFont="1" applyFill="1" applyBorder="1" applyAlignment="1">
      <alignment vertical="center" wrapText="1"/>
    </xf>
    <xf numFmtId="0" fontId="58" fillId="42" borderId="3" xfId="0" applyFont="1" applyFill="1" applyBorder="1" applyAlignment="1">
      <alignment vertical="center" wrapText="1"/>
    </xf>
    <xf numFmtId="0" fontId="58" fillId="42" borderId="4" xfId="0" applyFont="1" applyFill="1" applyBorder="1" applyAlignment="1">
      <alignment vertical="center" wrapText="1"/>
    </xf>
    <xf numFmtId="0" fontId="58" fillId="64" borderId="3" xfId="0" applyFont="1" applyFill="1" applyBorder="1" applyAlignment="1">
      <alignment vertical="center" wrapText="1"/>
    </xf>
    <xf numFmtId="0" fontId="58" fillId="0" borderId="13" xfId="0" applyFont="1" applyFill="1" applyBorder="1" applyAlignment="1">
      <alignment vertical="center" wrapText="1"/>
    </xf>
    <xf numFmtId="0" fontId="101" fillId="36" borderId="2" xfId="0" applyFont="1" applyFill="1" applyBorder="1" applyAlignment="1">
      <alignment vertical="center" wrapText="1"/>
    </xf>
    <xf numFmtId="0" fontId="101" fillId="36" borderId="2" xfId="0" applyFont="1" applyFill="1" applyBorder="1" applyAlignment="1">
      <alignment vertical="center"/>
    </xf>
    <xf numFmtId="0" fontId="101" fillId="0" borderId="2" xfId="0" applyFont="1" applyFill="1" applyBorder="1" applyAlignment="1">
      <alignment vertical="center"/>
    </xf>
    <xf numFmtId="0" fontId="98" fillId="78" borderId="17" xfId="0" applyFont="1" applyFill="1" applyBorder="1" applyAlignment="1">
      <alignment horizontal="center" vertical="center" wrapText="1"/>
    </xf>
    <xf numFmtId="0" fontId="80" fillId="70" borderId="3" xfId="0" applyFont="1" applyFill="1" applyBorder="1" applyAlignment="1">
      <alignment vertical="center" wrapText="1"/>
    </xf>
    <xf numFmtId="0" fontId="80" fillId="70" borderId="16" xfId="0" applyFont="1" applyFill="1" applyBorder="1" applyAlignment="1">
      <alignment vertical="center" wrapText="1"/>
    </xf>
    <xf numFmtId="0" fontId="96" fillId="73" borderId="3" xfId="0" applyFont="1" applyFill="1" applyBorder="1" applyAlignment="1">
      <alignment vertical="center" wrapText="1"/>
    </xf>
    <xf numFmtId="0" fontId="80" fillId="0" borderId="0" xfId="0" applyFont="1" applyFill="1" applyBorder="1" applyAlignment="1">
      <alignment vertical="center" wrapText="1"/>
    </xf>
    <xf numFmtId="0" fontId="58" fillId="71" borderId="16" xfId="0" applyFont="1" applyFill="1" applyBorder="1" applyAlignment="1">
      <alignment vertical="center"/>
    </xf>
    <xf numFmtId="0" fontId="102" fillId="36" borderId="0" xfId="0" applyFont="1" applyFill="1" applyAlignment="1">
      <alignment horizontal="center" vertical="center"/>
    </xf>
    <xf numFmtId="0" fontId="103" fillId="36" borderId="0" xfId="0" applyFont="1" applyFill="1" applyAlignment="1">
      <alignment horizontal="center" vertical="center"/>
    </xf>
    <xf numFmtId="0" fontId="104" fillId="36" borderId="0" xfId="0" applyFont="1" applyFill="1" applyAlignment="1">
      <alignment horizontal="center" vertical="center"/>
    </xf>
    <xf numFmtId="0" fontId="103" fillId="36" borderId="0" xfId="0" applyFont="1" applyFill="1" applyBorder="1" applyAlignment="1">
      <alignment horizontal="center" vertical="center"/>
    </xf>
    <xf numFmtId="0" fontId="34" fillId="0" borderId="0" xfId="0" applyFont="1" applyFill="1" applyBorder="1"/>
    <xf numFmtId="0" fontId="96" fillId="75" borderId="2" xfId="0" applyFont="1" applyFill="1" applyBorder="1"/>
    <xf numFmtId="0" fontId="80" fillId="76" borderId="2" xfId="0" applyFont="1" applyFill="1" applyBorder="1"/>
    <xf numFmtId="0" fontId="58" fillId="38" borderId="2" xfId="0" applyFont="1" applyFill="1" applyBorder="1" applyAlignment="1">
      <alignment vertical="center" wrapText="1"/>
    </xf>
    <xf numFmtId="0" fontId="58" fillId="38" borderId="2" xfId="0" applyFont="1" applyFill="1" applyBorder="1" applyAlignment="1">
      <alignment vertical="center"/>
    </xf>
    <xf numFmtId="0" fontId="58" fillId="79" borderId="2" xfId="0" applyFont="1" applyFill="1" applyBorder="1" applyAlignment="1">
      <alignment vertical="center" wrapText="1"/>
    </xf>
    <xf numFmtId="0" fontId="58" fillId="79" borderId="13" xfId="0" applyFont="1" applyFill="1" applyBorder="1" applyAlignment="1">
      <alignment vertical="center" wrapText="1"/>
    </xf>
    <xf numFmtId="0" fontId="58" fillId="79" borderId="4" xfId="0" applyFont="1" applyFill="1" applyBorder="1" applyAlignment="1">
      <alignment vertical="center" wrapText="1"/>
    </xf>
    <xf numFmtId="0" fontId="58" fillId="80" borderId="5" xfId="0" applyFont="1" applyFill="1" applyBorder="1" applyAlignment="1">
      <alignment vertical="center" wrapText="1"/>
    </xf>
    <xf numFmtId="0" fontId="58" fillId="80" borderId="2" xfId="0" applyFont="1" applyFill="1" applyBorder="1" applyAlignment="1">
      <alignment vertical="center" wrapText="1"/>
    </xf>
    <xf numFmtId="0" fontId="58" fillId="80" borderId="13" xfId="0" applyFont="1" applyFill="1" applyBorder="1" applyAlignment="1">
      <alignment vertical="center" wrapText="1"/>
    </xf>
    <xf numFmtId="0" fontId="58" fillId="80" borderId="3" xfId="0" applyFont="1" applyFill="1" applyBorder="1" applyAlignment="1">
      <alignment vertical="center" wrapText="1"/>
    </xf>
    <xf numFmtId="0" fontId="58" fillId="80" borderId="4" xfId="0" applyFont="1" applyFill="1" applyBorder="1" applyAlignment="1">
      <alignment vertical="center" wrapText="1"/>
    </xf>
    <xf numFmtId="0" fontId="58" fillId="80" borderId="2" xfId="0" applyFont="1" applyFill="1" applyBorder="1"/>
    <xf numFmtId="0" fontId="58" fillId="42" borderId="13" xfId="0" applyFont="1" applyFill="1" applyBorder="1" applyAlignment="1">
      <alignment vertical="center" wrapText="1"/>
    </xf>
    <xf numFmtId="0" fontId="74" fillId="36" borderId="0" xfId="0" applyFont="1" applyFill="1" applyAlignment="1">
      <alignment horizontal="center" vertical="center"/>
    </xf>
    <xf numFmtId="0" fontId="96" fillId="76" borderId="3" xfId="0" applyFont="1" applyFill="1" applyBorder="1" applyAlignment="1">
      <alignment vertical="center" wrapText="1"/>
    </xf>
    <xf numFmtId="0" fontId="96" fillId="81" borderId="2" xfId="0" applyFont="1" applyFill="1" applyBorder="1" applyAlignment="1">
      <alignment vertical="center" wrapText="1"/>
    </xf>
    <xf numFmtId="0" fontId="96" fillId="76" borderId="13" xfId="0" applyFont="1" applyFill="1" applyBorder="1" applyAlignment="1">
      <alignment vertical="center" wrapText="1"/>
    </xf>
    <xf numFmtId="0" fontId="96" fillId="0" borderId="2" xfId="0" applyFont="1" applyFill="1" applyBorder="1" applyAlignment="1">
      <alignment vertical="center"/>
    </xf>
    <xf numFmtId="0" fontId="64" fillId="0" borderId="0" xfId="0" applyFont="1" applyFill="1" applyBorder="1" applyAlignment="1">
      <alignment horizontal="center" vertical="center"/>
    </xf>
    <xf numFmtId="0" fontId="58" fillId="82" borderId="2" xfId="0" applyFont="1" applyFill="1" applyBorder="1" applyAlignment="1">
      <alignment vertical="center" wrapText="1"/>
    </xf>
    <xf numFmtId="0" fontId="14" fillId="83" borderId="0" xfId="0" applyFont="1" applyFill="1" applyBorder="1" applyAlignment="1">
      <alignment horizontal="center" vertical="center" wrapText="1"/>
    </xf>
    <xf numFmtId="0" fontId="88" fillId="56" borderId="0" xfId="0" applyFont="1" applyFill="1" applyBorder="1" applyAlignment="1">
      <alignment horizontal="center" vertical="center" wrapText="1"/>
    </xf>
    <xf numFmtId="0" fontId="96" fillId="84" borderId="2" xfId="0" applyFont="1" applyFill="1" applyBorder="1" applyAlignment="1">
      <alignment vertical="center"/>
    </xf>
    <xf numFmtId="0" fontId="96" fillId="85" borderId="2" xfId="0" applyFont="1" applyFill="1" applyBorder="1" applyAlignment="1">
      <alignment vertical="center"/>
    </xf>
    <xf numFmtId="0" fontId="96" fillId="84" borderId="2" xfId="0" applyFont="1" applyFill="1" applyBorder="1" applyAlignment="1">
      <alignment vertical="center" wrapText="1"/>
    </xf>
    <xf numFmtId="0" fontId="96" fillId="85" borderId="2" xfId="0" applyFont="1" applyFill="1" applyBorder="1" applyAlignment="1">
      <alignment vertical="center" wrapText="1"/>
    </xf>
    <xf numFmtId="0" fontId="96" fillId="85" borderId="13" xfId="0" applyFont="1" applyFill="1" applyBorder="1" applyAlignment="1">
      <alignment vertical="center" wrapText="1"/>
    </xf>
    <xf numFmtId="0" fontId="10" fillId="56" borderId="0" xfId="0" applyFont="1" applyFill="1" applyBorder="1"/>
    <xf numFmtId="0" fontId="18" fillId="56" borderId="0" xfId="0" applyFont="1" applyFill="1" applyBorder="1" applyAlignment="1">
      <alignment horizontal="center" vertical="center"/>
    </xf>
    <xf numFmtId="0" fontId="23" fillId="56" borderId="0" xfId="0" applyFont="1" applyFill="1" applyBorder="1"/>
    <xf numFmtId="0" fontId="19" fillId="56" borderId="0" xfId="0" applyFont="1" applyFill="1" applyBorder="1"/>
    <xf numFmtId="0" fontId="105" fillId="0" borderId="0" xfId="0" applyFont="1"/>
    <xf numFmtId="0" fontId="96" fillId="73" borderId="13" xfId="0" applyFont="1" applyFill="1" applyBorder="1" applyAlignment="1">
      <alignment vertical="center" wrapText="1"/>
    </xf>
    <xf numFmtId="0" fontId="101" fillId="86" borderId="2" xfId="0" applyFont="1" applyFill="1" applyBorder="1" applyAlignment="1">
      <alignment vertical="center" wrapText="1"/>
    </xf>
    <xf numFmtId="0" fontId="18" fillId="56" borderId="0" xfId="0" applyFont="1" applyFill="1" applyBorder="1" applyAlignment="1"/>
    <xf numFmtId="0" fontId="104" fillId="36" borderId="0" xfId="0" applyFont="1" applyFill="1" applyBorder="1" applyAlignment="1">
      <alignment horizontal="center" vertical="center"/>
    </xf>
    <xf numFmtId="0" fontId="74" fillId="36" borderId="2" xfId="0" applyFont="1" applyFill="1" applyBorder="1" applyAlignment="1">
      <alignment horizontal="center" vertical="center"/>
    </xf>
    <xf numFmtId="0" fontId="103" fillId="36" borderId="2" xfId="0" applyFont="1" applyFill="1" applyBorder="1" applyAlignment="1">
      <alignment horizontal="center" vertical="center"/>
    </xf>
    <xf numFmtId="0" fontId="97" fillId="80" borderId="2" xfId="0" applyFont="1" applyFill="1" applyBorder="1" applyAlignment="1">
      <alignment vertical="center" wrapText="1"/>
    </xf>
    <xf numFmtId="0" fontId="106" fillId="0" borderId="0" xfId="0" applyFont="1" applyFill="1" applyAlignment="1">
      <alignment vertical="center"/>
    </xf>
    <xf numFmtId="0" fontId="58" fillId="37" borderId="2" xfId="0" applyFont="1" applyFill="1" applyBorder="1" applyAlignment="1">
      <alignment vertical="center" wrapText="1"/>
    </xf>
    <xf numFmtId="0" fontId="58" fillId="37" borderId="2" xfId="0" applyFont="1" applyFill="1" applyBorder="1" applyAlignment="1">
      <alignment vertical="center"/>
    </xf>
    <xf numFmtId="0" fontId="74" fillId="0" borderId="0" xfId="0" applyFont="1" applyFill="1" applyBorder="1"/>
    <xf numFmtId="0" fontId="0" fillId="87" borderId="2" xfId="0" applyFill="1" applyBorder="1" applyAlignment="1">
      <alignment horizontal="center"/>
    </xf>
    <xf numFmtId="0" fontId="0" fillId="88" borderId="2" xfId="0" applyFill="1" applyBorder="1" applyAlignment="1">
      <alignment horizontal="center"/>
    </xf>
    <xf numFmtId="0" fontId="0" fillId="74" borderId="2" xfId="0" applyFill="1" applyBorder="1" applyAlignment="1">
      <alignment horizontal="center"/>
    </xf>
    <xf numFmtId="0" fontId="0" fillId="6" borderId="2" xfId="0" applyFill="1" applyBorder="1" applyAlignment="1">
      <alignment horizontal="center"/>
    </xf>
    <xf numFmtId="0" fontId="64" fillId="64" borderId="0" xfId="0" applyFont="1" applyFill="1"/>
    <xf numFmtId="0" fontId="91" fillId="64" borderId="0" xfId="0" applyFont="1" applyFill="1"/>
    <xf numFmtId="0" fontId="92" fillId="0" borderId="0" xfId="0" applyFont="1" applyFill="1" applyBorder="1" applyAlignment="1">
      <alignment horizontal="center" vertical="top"/>
    </xf>
    <xf numFmtId="0" fontId="80" fillId="75" borderId="4" xfId="0" applyFont="1" applyFill="1" applyBorder="1" applyAlignment="1">
      <alignment vertical="center" wrapText="1"/>
    </xf>
    <xf numFmtId="0" fontId="10" fillId="0" borderId="0" xfId="0" applyFont="1" applyAlignment="1">
      <alignment horizontal="center" vertical="center"/>
    </xf>
    <xf numFmtId="0" fontId="83" fillId="64" borderId="0" xfId="0" applyFont="1" applyFill="1"/>
    <xf numFmtId="0" fontId="65" fillId="0" borderId="0" xfId="0" applyFont="1" applyFill="1" applyAlignment="1">
      <alignment horizontal="center" vertical="center"/>
    </xf>
    <xf numFmtId="0" fontId="65" fillId="0" borderId="0" xfId="0" applyFont="1" applyFill="1" applyBorder="1" applyAlignment="1">
      <alignment horizontal="center" vertical="center" wrapText="1"/>
    </xf>
    <xf numFmtId="0" fontId="10" fillId="60" borderId="0" xfId="0" applyFont="1" applyFill="1" applyBorder="1" applyAlignment="1">
      <alignment horizontal="center" vertical="center"/>
    </xf>
    <xf numFmtId="0" fontId="54" fillId="0" borderId="0" xfId="0" applyFont="1" applyFill="1" applyAlignment="1">
      <alignment horizontal="center" vertical="center"/>
    </xf>
    <xf numFmtId="0" fontId="55" fillId="60" borderId="0" xfId="0" applyFont="1" applyFill="1" applyBorder="1" applyAlignment="1">
      <alignment horizontal="center" vertical="center"/>
    </xf>
    <xf numFmtId="0" fontId="108" fillId="72" borderId="0" xfId="0" applyFont="1" applyFill="1" applyAlignment="1">
      <alignment horizontal="center" vertical="center"/>
    </xf>
    <xf numFmtId="0" fontId="55" fillId="60" borderId="2" xfId="0" applyFont="1" applyFill="1" applyBorder="1" applyAlignment="1">
      <alignment horizontal="center" vertical="center"/>
    </xf>
    <xf numFmtId="0" fontId="55" fillId="0" borderId="0" xfId="0" applyFont="1" applyAlignment="1">
      <alignment horizontal="center" vertical="center"/>
    </xf>
    <xf numFmtId="0" fontId="109" fillId="54" borderId="2" xfId="0" applyFont="1" applyFill="1" applyBorder="1" applyAlignment="1">
      <alignment horizontal="center" vertical="center" wrapText="1"/>
    </xf>
    <xf numFmtId="0" fontId="109" fillId="64" borderId="2" xfId="0" applyFont="1" applyFill="1" applyBorder="1" applyAlignment="1">
      <alignment horizontal="center" vertical="center" wrapText="1"/>
    </xf>
    <xf numFmtId="0" fontId="104" fillId="36" borderId="2" xfId="0" applyFont="1" applyFill="1" applyBorder="1" applyAlignment="1">
      <alignment horizontal="center" vertical="center"/>
    </xf>
    <xf numFmtId="0" fontId="14" fillId="0" borderId="0" xfId="0" applyFont="1" applyAlignment="1">
      <alignment horizontal="center" vertical="center"/>
    </xf>
    <xf numFmtId="0" fontId="96" fillId="89" borderId="2" xfId="0" applyFont="1" applyFill="1" applyBorder="1" applyAlignment="1">
      <alignment vertical="center" wrapText="1"/>
    </xf>
    <xf numFmtId="0" fontId="111" fillId="0" borderId="0" xfId="0" applyFont="1" applyAlignment="1">
      <alignment horizontal="center" vertical="center"/>
    </xf>
    <xf numFmtId="0" fontId="111" fillId="0" borderId="0" xfId="0" applyFont="1" applyFill="1" applyBorder="1" applyAlignment="1">
      <alignment horizontal="center" vertical="center"/>
    </xf>
    <xf numFmtId="0" fontId="69" fillId="0" borderId="0" xfId="0" applyFont="1" applyFill="1" applyBorder="1" applyAlignment="1">
      <alignment horizontal="center" vertical="center" wrapText="1"/>
    </xf>
    <xf numFmtId="0" fontId="56" fillId="39" borderId="2" xfId="0" applyFont="1" applyFill="1" applyBorder="1" applyAlignment="1">
      <alignment horizontal="left" vertical="center" wrapText="1"/>
    </xf>
    <xf numFmtId="0" fontId="14" fillId="60" borderId="0" xfId="0" applyFont="1" applyFill="1" applyAlignment="1">
      <alignment horizontal="center" vertical="center"/>
    </xf>
    <xf numFmtId="0" fontId="53" fillId="60" borderId="0" xfId="0" applyFont="1" applyFill="1" applyBorder="1" applyAlignment="1">
      <alignment horizontal="center"/>
    </xf>
    <xf numFmtId="0" fontId="66" fillId="72" borderId="0" xfId="0" applyFont="1" applyFill="1" applyAlignment="1">
      <alignment horizontal="center" vertical="center"/>
    </xf>
    <xf numFmtId="0" fontId="46" fillId="0" borderId="0" xfId="0" applyFont="1" applyFill="1" applyBorder="1" applyAlignment="1">
      <alignment horizontal="center" vertical="center" wrapText="1"/>
    </xf>
    <xf numFmtId="0" fontId="69" fillId="0" borderId="0" xfId="0" applyFont="1" applyFill="1" applyAlignment="1">
      <alignment horizontal="center" vertical="center"/>
    </xf>
    <xf numFmtId="0" fontId="46" fillId="0" borderId="0" xfId="0" applyFont="1" applyFill="1" applyBorder="1" applyAlignment="1">
      <alignment horizontal="center" vertical="center"/>
    </xf>
    <xf numFmtId="0" fontId="46" fillId="0" borderId="0" xfId="0" applyFont="1" applyFill="1" applyAlignment="1">
      <alignment horizontal="center" vertical="center"/>
    </xf>
    <xf numFmtId="0" fontId="46" fillId="60" borderId="0" xfId="0" applyFont="1" applyFill="1" applyBorder="1" applyAlignment="1">
      <alignment horizontal="center" vertical="center" wrapText="1"/>
    </xf>
    <xf numFmtId="0" fontId="97" fillId="71" borderId="4" xfId="0" applyFont="1" applyFill="1" applyBorder="1" applyAlignment="1">
      <alignment vertical="center" wrapText="1"/>
    </xf>
    <xf numFmtId="0" fontId="97" fillId="71" borderId="3" xfId="0" applyFont="1" applyFill="1" applyBorder="1" applyAlignment="1">
      <alignment vertical="center" wrapText="1"/>
    </xf>
    <xf numFmtId="0" fontId="46" fillId="0" borderId="0" xfId="0" applyFont="1" applyFill="1" applyAlignment="1">
      <alignment horizontal="center"/>
    </xf>
    <xf numFmtId="0" fontId="53" fillId="0" borderId="0" xfId="0" applyFont="1" applyFill="1" applyBorder="1" applyAlignment="1">
      <alignment horizontal="center" vertical="center"/>
    </xf>
    <xf numFmtId="0" fontId="53" fillId="0" borderId="0" xfId="0" applyFont="1" applyAlignment="1">
      <alignment horizontal="center"/>
    </xf>
    <xf numFmtId="0" fontId="53" fillId="60" borderId="13" xfId="0" applyFont="1" applyFill="1" applyBorder="1" applyAlignment="1">
      <alignment horizontal="center" vertical="center"/>
    </xf>
    <xf numFmtId="0" fontId="53" fillId="0" borderId="0" xfId="0" applyFont="1" applyAlignment="1">
      <alignment horizontal="center" vertical="center"/>
    </xf>
    <xf numFmtId="0" fontId="53" fillId="60" borderId="0" xfId="0" applyFont="1" applyFill="1" applyAlignment="1">
      <alignment horizontal="center" vertical="center"/>
    </xf>
    <xf numFmtId="0" fontId="110" fillId="0" borderId="0" xfId="0" applyFont="1" applyAlignment="1">
      <alignment horizontal="center" vertical="center"/>
    </xf>
    <xf numFmtId="0" fontId="66" fillId="0" borderId="0" xfId="0" applyFont="1" applyFill="1" applyAlignment="1">
      <alignment horizontal="center" vertical="center"/>
    </xf>
    <xf numFmtId="0" fontId="66" fillId="0" borderId="0" xfId="0" applyFont="1" applyFill="1" applyBorder="1" applyAlignment="1">
      <alignment horizontal="center" vertical="center"/>
    </xf>
    <xf numFmtId="0" fontId="110" fillId="60" borderId="0" xfId="0" applyFont="1" applyFill="1" applyAlignment="1">
      <alignment horizontal="center" vertical="center"/>
    </xf>
    <xf numFmtId="0" fontId="66" fillId="0" borderId="2" xfId="0" applyFont="1" applyFill="1" applyBorder="1" applyAlignment="1">
      <alignment horizontal="center" vertical="center" wrapText="1"/>
    </xf>
    <xf numFmtId="0" fontId="69" fillId="60" borderId="0" xfId="0" applyFont="1" applyFill="1" applyAlignment="1">
      <alignment horizontal="center" vertical="center"/>
    </xf>
    <xf numFmtId="0" fontId="46" fillId="60" borderId="0" xfId="0" applyFont="1" applyFill="1" applyAlignment="1">
      <alignment horizontal="center" vertical="center"/>
    </xf>
    <xf numFmtId="0" fontId="66" fillId="0" borderId="0" xfId="0" applyFont="1" applyFill="1" applyBorder="1" applyAlignment="1">
      <alignment horizontal="center" vertical="center" wrapText="1"/>
    </xf>
    <xf numFmtId="0" fontId="100" fillId="0" borderId="0" xfId="0" applyFont="1" applyFill="1" applyBorder="1"/>
    <xf numFmtId="0" fontId="107" fillId="0" borderId="0" xfId="0" applyFont="1" applyFill="1" applyBorder="1" applyAlignment="1">
      <alignment horizontal="center" vertical="center"/>
    </xf>
    <xf numFmtId="0" fontId="112" fillId="36" borderId="2" xfId="0" applyFont="1" applyFill="1" applyBorder="1" applyAlignment="1">
      <alignment horizontal="center" vertical="center"/>
    </xf>
    <xf numFmtId="0" fontId="113" fillId="64" borderId="0" xfId="0" applyFont="1" applyFill="1"/>
    <xf numFmtId="0" fontId="53" fillId="60" borderId="0" xfId="0" applyFont="1" applyFill="1" applyAlignment="1">
      <alignment horizontal="center"/>
    </xf>
    <xf numFmtId="0" fontId="104" fillId="0" borderId="0" xfId="0" applyFont="1" applyFill="1" applyBorder="1" applyAlignment="1">
      <alignment horizontal="center" vertical="center"/>
    </xf>
    <xf numFmtId="0" fontId="58" fillId="0" borderId="3" xfId="0" applyFont="1" applyFill="1" applyBorder="1" applyAlignment="1">
      <alignment vertical="center" wrapText="1"/>
    </xf>
    <xf numFmtId="0" fontId="53" fillId="0" borderId="0" xfId="0" applyFont="1" applyFill="1" applyAlignment="1">
      <alignment horizontal="center" vertical="center"/>
    </xf>
    <xf numFmtId="0" fontId="46" fillId="90" borderId="0" xfId="0" applyFont="1" applyFill="1" applyAlignment="1">
      <alignment horizontal="center" vertical="center"/>
    </xf>
    <xf numFmtId="0" fontId="53" fillId="60" borderId="0" xfId="0" applyFont="1" applyFill="1" applyBorder="1" applyAlignment="1">
      <alignment horizontal="center" vertical="center"/>
    </xf>
    <xf numFmtId="0" fontId="53" fillId="60" borderId="0" xfId="0" applyFont="1" applyFill="1" applyBorder="1" applyAlignment="1">
      <alignment horizontal="center" vertical="center" wrapText="1"/>
    </xf>
    <xf numFmtId="0" fontId="69" fillId="0" borderId="0" xfId="0" applyFont="1" applyAlignment="1">
      <alignment horizontal="center" vertical="center"/>
    </xf>
    <xf numFmtId="0" fontId="46" fillId="0" borderId="0" xfId="0" applyFont="1" applyAlignment="1">
      <alignment horizontal="center" vertical="center"/>
    </xf>
    <xf numFmtId="0" fontId="105" fillId="0" borderId="2" xfId="0" applyFont="1" applyFill="1" applyBorder="1" applyAlignment="1">
      <alignment horizontal="center" vertical="center" wrapText="1"/>
    </xf>
    <xf numFmtId="0" fontId="69" fillId="60" borderId="2" xfId="0" applyFont="1" applyFill="1" applyBorder="1" applyAlignment="1">
      <alignment horizontal="center" vertical="center"/>
    </xf>
    <xf numFmtId="0" fontId="46" fillId="60" borderId="2" xfId="0" applyFont="1" applyFill="1" applyBorder="1" applyAlignment="1">
      <alignment horizontal="center" vertical="center"/>
    </xf>
    <xf numFmtId="0" fontId="49"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73" fillId="60" borderId="13" xfId="0" applyFont="1" applyFill="1" applyBorder="1" applyAlignment="1">
      <alignment horizontal="center" vertical="center"/>
    </xf>
    <xf numFmtId="0" fontId="89" fillId="0" borderId="2" xfId="0" applyFont="1" applyFill="1" applyBorder="1" applyAlignment="1">
      <alignment horizontal="center" vertical="center" wrapText="1"/>
    </xf>
    <xf numFmtId="0" fontId="84" fillId="0" borderId="2" xfId="0" applyFont="1" applyFill="1" applyBorder="1" applyAlignment="1">
      <alignment horizontal="center" vertical="center" wrapText="1"/>
    </xf>
    <xf numFmtId="0" fontId="51" fillId="0" borderId="2" xfId="11" applyFont="1" applyBorder="1" applyAlignment="1">
      <alignment horizontal="center" vertical="center" wrapText="1"/>
    </xf>
    <xf numFmtId="0" fontId="110" fillId="0" borderId="0" xfId="0" applyFont="1" applyAlignment="1">
      <alignment horizontal="center"/>
    </xf>
    <xf numFmtId="0" fontId="84" fillId="39" borderId="2" xfId="0" applyFont="1" applyFill="1" applyBorder="1" applyAlignment="1">
      <alignment horizontal="left" vertical="center" wrapText="1"/>
    </xf>
    <xf numFmtId="0" fontId="89" fillId="39" borderId="2" xfId="0" applyFont="1" applyFill="1" applyBorder="1" applyAlignment="1">
      <alignment horizontal="left" vertical="center" wrapText="1"/>
    </xf>
    <xf numFmtId="0" fontId="69" fillId="0" borderId="2" xfId="0" applyFont="1" applyFill="1" applyBorder="1" applyAlignment="1">
      <alignment horizontal="center" vertical="center" wrapText="1"/>
    </xf>
    <xf numFmtId="0" fontId="69" fillId="0" borderId="4" xfId="0" applyFont="1" applyFill="1" applyBorder="1" applyAlignment="1">
      <alignment horizontal="center" vertical="center" wrapText="1"/>
    </xf>
    <xf numFmtId="0" fontId="84" fillId="16" borderId="2" xfId="0" applyFont="1" applyFill="1" applyBorder="1" applyAlignment="1">
      <alignment horizontal="left" vertical="center" wrapText="1"/>
    </xf>
    <xf numFmtId="0" fontId="84" fillId="17" borderId="2" xfId="0" applyFont="1" applyFill="1" applyBorder="1" applyAlignment="1">
      <alignment horizontal="left" vertical="center" wrapText="1"/>
    </xf>
    <xf numFmtId="0" fontId="84" fillId="51" borderId="2" xfId="0" applyFont="1" applyFill="1" applyBorder="1" applyAlignment="1">
      <alignment horizontal="left" vertical="center" wrapText="1"/>
    </xf>
    <xf numFmtId="0" fontId="0" fillId="0" borderId="0" xfId="0" applyFill="1" applyAlignment="1">
      <alignment horizontal="center" vertical="center"/>
    </xf>
    <xf numFmtId="0" fontId="97" fillId="0" borderId="2" xfId="0" applyFont="1" applyFill="1" applyBorder="1" applyAlignment="1">
      <alignment vertical="center" wrapText="1"/>
    </xf>
    <xf numFmtId="0" fontId="97" fillId="0" borderId="13" xfId="0" applyFont="1" applyFill="1" applyBorder="1" applyAlignment="1">
      <alignment vertical="center" wrapText="1"/>
    </xf>
    <xf numFmtId="0" fontId="84" fillId="0" borderId="7" xfId="0" applyFont="1" applyFill="1" applyBorder="1" applyAlignment="1">
      <alignment horizontal="center" vertical="center" wrapText="1"/>
    </xf>
    <xf numFmtId="0" fontId="63" fillId="0" borderId="0" xfId="0" applyFont="1" applyFill="1" applyAlignment="1"/>
    <xf numFmtId="0" fontId="114" fillId="60" borderId="0" xfId="0" applyFont="1" applyFill="1" applyAlignment="1">
      <alignment horizontal="center"/>
    </xf>
    <xf numFmtId="0" fontId="13" fillId="16" borderId="0" xfId="0" applyFont="1" applyFill="1" applyBorder="1" applyAlignment="1">
      <alignment horizontal="center" vertical="center" wrapText="1"/>
    </xf>
    <xf numFmtId="0" fontId="97" fillId="0" borderId="0" xfId="0" applyFont="1" applyFill="1" applyBorder="1" applyAlignment="1">
      <alignment vertical="center" wrapText="1"/>
    </xf>
    <xf numFmtId="0" fontId="84" fillId="16" borderId="7" xfId="0" applyFont="1" applyFill="1" applyBorder="1" applyAlignment="1">
      <alignment horizontal="left" vertical="center" wrapText="1"/>
    </xf>
    <xf numFmtId="0" fontId="84" fillId="0" borderId="8"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63" fillId="0" borderId="0" xfId="0" applyFont="1" applyAlignment="1">
      <alignment horizontal="center" vertical="center"/>
    </xf>
    <xf numFmtId="0" fontId="51" fillId="0" borderId="0" xfId="0" applyFont="1" applyFill="1" applyBorder="1" applyAlignment="1">
      <alignment horizontal="center" vertical="center" wrapText="1"/>
    </xf>
    <xf numFmtId="0" fontId="69" fillId="0" borderId="8" xfId="0" applyFont="1" applyFill="1" applyBorder="1" applyAlignment="1">
      <alignment horizontal="center" vertical="center" wrapText="1"/>
    </xf>
    <xf numFmtId="0" fontId="84" fillId="27" borderId="11" xfId="0" applyFont="1" applyFill="1" applyBorder="1" applyAlignment="1">
      <alignment horizontal="left" vertical="center" wrapText="1"/>
    </xf>
    <xf numFmtId="0" fontId="60" fillId="54" borderId="2" xfId="0" applyFont="1" applyFill="1" applyBorder="1" applyAlignment="1">
      <alignment horizontal="center" vertical="center"/>
    </xf>
    <xf numFmtId="0" fontId="85" fillId="0" borderId="2" xfId="0" applyFont="1" applyFill="1" applyBorder="1" applyAlignment="1">
      <alignment horizontal="center" vertical="center" wrapText="1"/>
    </xf>
    <xf numFmtId="0" fontId="115" fillId="0" borderId="0" xfId="0" applyFont="1" applyAlignment="1">
      <alignment horizontal="center" vertical="center"/>
    </xf>
    <xf numFmtId="0" fontId="85" fillId="50" borderId="2" xfId="0" applyFont="1" applyFill="1" applyBorder="1" applyAlignment="1">
      <alignment horizontal="left" vertical="center" wrapText="1"/>
    </xf>
    <xf numFmtId="0" fontId="85" fillId="46" borderId="2" xfId="0" applyFont="1" applyFill="1" applyBorder="1" applyAlignment="1">
      <alignment horizontal="left" vertical="center" wrapText="1"/>
    </xf>
    <xf numFmtId="0" fontId="85" fillId="47" borderId="2" xfId="0" applyFont="1" applyFill="1" applyBorder="1" applyAlignment="1">
      <alignment horizontal="left" vertical="center" wrapText="1"/>
    </xf>
    <xf numFmtId="0" fontId="85" fillId="46" borderId="4" xfId="0" applyFont="1" applyFill="1" applyBorder="1" applyAlignment="1">
      <alignment horizontal="left" vertical="center" wrapText="1"/>
    </xf>
    <xf numFmtId="0" fontId="115" fillId="60" borderId="0" xfId="0" applyFont="1" applyFill="1" applyAlignment="1">
      <alignment horizontal="center" vertical="center"/>
    </xf>
    <xf numFmtId="0" fontId="16" fillId="5" borderId="0" xfId="0" applyFont="1" applyFill="1" applyBorder="1" applyAlignment="1">
      <alignment horizontal="center" vertical="center" wrapText="1"/>
    </xf>
    <xf numFmtId="0" fontId="58" fillId="0" borderId="17" xfId="0" applyFont="1" applyFill="1" applyBorder="1" applyAlignment="1">
      <alignment vertical="center"/>
    </xf>
    <xf numFmtId="0" fontId="58" fillId="0" borderId="2" xfId="0" applyFont="1" applyFill="1" applyBorder="1" applyAlignment="1">
      <alignment vertical="center"/>
    </xf>
    <xf numFmtId="0" fontId="110" fillId="0" borderId="0" xfId="0" applyFont="1" applyFill="1" applyBorder="1" applyAlignment="1">
      <alignment horizontal="center" vertical="center"/>
    </xf>
    <xf numFmtId="0" fontId="110" fillId="60" borderId="0" xfId="0" applyFont="1" applyFill="1" applyBorder="1" applyAlignment="1">
      <alignment horizontal="center" vertical="center"/>
    </xf>
    <xf numFmtId="0" fontId="115" fillId="0" borderId="0" xfId="0" applyFont="1" applyFill="1" applyBorder="1" applyAlignment="1">
      <alignment horizontal="center" vertical="center" wrapText="1"/>
    </xf>
    <xf numFmtId="0" fontId="22" fillId="36" borderId="0" xfId="0" applyFont="1" applyFill="1" applyBorder="1" applyAlignment="1">
      <alignment horizontal="center"/>
    </xf>
    <xf numFmtId="0" fontId="103" fillId="0" borderId="0" xfId="0" applyFont="1" applyFill="1" applyBorder="1" applyAlignment="1">
      <alignment horizontal="center" vertical="center"/>
    </xf>
    <xf numFmtId="0" fontId="69" fillId="0" borderId="0" xfId="0" applyFont="1" applyAlignment="1">
      <alignment wrapText="1"/>
    </xf>
    <xf numFmtId="0" fontId="74" fillId="36" borderId="2" xfId="0" applyFont="1" applyFill="1" applyBorder="1" applyAlignment="1">
      <alignment horizontal="center"/>
    </xf>
    <xf numFmtId="0" fontId="115" fillId="60" borderId="0" xfId="0" applyFont="1" applyFill="1" applyBorder="1" applyAlignment="1">
      <alignment horizontal="center" vertical="center" wrapText="1"/>
    </xf>
    <xf numFmtId="0" fontId="94" fillId="0" borderId="0" xfId="0" applyFont="1" applyAlignment="1">
      <alignment horizontal="center" vertical="center"/>
    </xf>
    <xf numFmtId="0" fontId="0" fillId="0" borderId="2" xfId="0" applyFill="1" applyBorder="1" applyAlignment="1">
      <alignment horizontal="center"/>
    </xf>
    <xf numFmtId="0" fontId="74" fillId="0" borderId="2" xfId="0" applyFont="1" applyFill="1" applyBorder="1" applyAlignment="1">
      <alignment horizontal="center"/>
    </xf>
    <xf numFmtId="0" fontId="74" fillId="87" borderId="2" xfId="0" applyFont="1" applyFill="1" applyBorder="1" applyAlignment="1">
      <alignment horizontal="center"/>
    </xf>
    <xf numFmtId="0" fontId="74" fillId="74" borderId="2" xfId="0" applyFont="1" applyFill="1" applyBorder="1" applyAlignment="1">
      <alignment horizontal="center"/>
    </xf>
    <xf numFmtId="0" fontId="74" fillId="6" borderId="2" xfId="0" applyFont="1" applyFill="1" applyBorder="1" applyAlignment="1">
      <alignment horizontal="center"/>
    </xf>
    <xf numFmtId="1" fontId="0" fillId="0" borderId="0" xfId="0" applyNumberFormat="1" applyFill="1" applyBorder="1" applyAlignment="1">
      <alignment horizontal="center"/>
    </xf>
    <xf numFmtId="3" fontId="116" fillId="0" borderId="0" xfId="0" applyNumberFormat="1" applyFont="1" applyAlignment="1">
      <alignment horizontal="center"/>
    </xf>
    <xf numFmtId="0" fontId="117" fillId="0" borderId="0" xfId="0" applyFont="1"/>
    <xf numFmtId="1" fontId="118" fillId="0" borderId="0" xfId="0" applyNumberFormat="1" applyFont="1" applyAlignment="1">
      <alignment horizontal="center" vertical="center"/>
    </xf>
    <xf numFmtId="0" fontId="118" fillId="80" borderId="2" xfId="0" applyFont="1" applyFill="1" applyBorder="1" applyAlignment="1">
      <alignment horizontal="center"/>
    </xf>
    <xf numFmtId="0" fontId="118" fillId="65" borderId="2" xfId="0" applyFont="1" applyFill="1" applyBorder="1" applyAlignment="1">
      <alignment horizontal="center"/>
    </xf>
    <xf numFmtId="0" fontId="118" fillId="0" borderId="0" xfId="0" applyFont="1"/>
    <xf numFmtId="0" fontId="118" fillId="91" borderId="2" xfId="0" applyFont="1" applyFill="1" applyBorder="1" applyAlignment="1">
      <alignment horizontal="center"/>
    </xf>
    <xf numFmtId="0" fontId="118" fillId="0" borderId="14" xfId="0" applyFont="1" applyBorder="1"/>
    <xf numFmtId="0" fontId="118" fillId="91" borderId="2" xfId="0" applyFont="1" applyFill="1" applyBorder="1"/>
    <xf numFmtId="3" fontId="119" fillId="0" borderId="0" xfId="0" applyNumberFormat="1" applyFont="1" applyAlignment="1">
      <alignment horizontal="center"/>
    </xf>
    <xf numFmtId="0" fontId="120" fillId="0" borderId="0" xfId="0" applyFont="1"/>
    <xf numFmtId="0" fontId="59" fillId="0" borderId="0" xfId="0" applyFont="1"/>
    <xf numFmtId="4" fontId="117" fillId="0" borderId="0" xfId="0" applyNumberFormat="1" applyFont="1" applyAlignment="1">
      <alignment horizontal="center"/>
    </xf>
    <xf numFmtId="0" fontId="118" fillId="0" borderId="0" xfId="0" applyFont="1" applyAlignment="1">
      <alignment horizontal="center" vertical="center"/>
    </xf>
    <xf numFmtId="0" fontId="118" fillId="74" borderId="2" xfId="0" applyFont="1" applyFill="1" applyBorder="1" applyAlignment="1">
      <alignment horizontal="center"/>
    </xf>
    <xf numFmtId="0" fontId="118" fillId="87" borderId="2" xfId="0" applyFont="1" applyFill="1" applyBorder="1" applyAlignment="1">
      <alignment horizontal="center"/>
    </xf>
    <xf numFmtId="0" fontId="118" fillId="59" borderId="2" xfId="0" applyFont="1" applyFill="1" applyBorder="1" applyAlignment="1">
      <alignment horizontal="center"/>
    </xf>
    <xf numFmtId="0" fontId="118" fillId="59" borderId="2" xfId="0" applyFont="1" applyFill="1" applyBorder="1"/>
    <xf numFmtId="3" fontId="116" fillId="92" borderId="0" xfId="0" applyNumberFormat="1" applyFont="1" applyFill="1" applyAlignment="1">
      <alignment horizontal="center"/>
    </xf>
    <xf numFmtId="0" fontId="117" fillId="92" borderId="0" xfId="0" applyFont="1" applyFill="1"/>
    <xf numFmtId="0" fontId="59" fillId="92" borderId="0" xfId="0" applyFont="1" applyFill="1"/>
    <xf numFmtId="0" fontId="0" fillId="92" borderId="0" xfId="0" applyFill="1"/>
    <xf numFmtId="0" fontId="118" fillId="93" borderId="2" xfId="0" applyFont="1" applyFill="1" applyBorder="1" applyAlignment="1">
      <alignment horizontal="center"/>
    </xf>
    <xf numFmtId="0" fontId="118" fillId="93" borderId="2" xfId="0" applyFont="1" applyFill="1" applyBorder="1"/>
    <xf numFmtId="0" fontId="46" fillId="0" borderId="0" xfId="0" applyFont="1" applyAlignment="1">
      <alignment horizontal="center"/>
    </xf>
    <xf numFmtId="0" fontId="118" fillId="93" borderId="14" xfId="0" applyFont="1" applyFill="1" applyBorder="1" applyAlignment="1">
      <alignment horizontal="center"/>
    </xf>
    <xf numFmtId="0" fontId="121" fillId="80" borderId="2" xfId="0" applyFont="1" applyFill="1" applyBorder="1"/>
    <xf numFmtId="0" fontId="57" fillId="0" borderId="0" xfId="13" applyAlignment="1">
      <alignment horizontal="left" vertical="top"/>
    </xf>
    <xf numFmtId="1" fontId="122" fillId="0" borderId="0" xfId="13" applyNumberFormat="1" applyFont="1" applyAlignment="1">
      <alignment horizontal="center" vertical="top"/>
    </xf>
    <xf numFmtId="0" fontId="122" fillId="0" borderId="0" xfId="13" applyFont="1" applyAlignment="1">
      <alignment horizontal="right" vertical="top"/>
    </xf>
    <xf numFmtId="0" fontId="123" fillId="0" borderId="0" xfId="13" applyFont="1" applyAlignment="1">
      <alignment horizontal="left" vertical="top"/>
    </xf>
    <xf numFmtId="1" fontId="124" fillId="0" borderId="1" xfId="13" applyNumberFormat="1" applyFont="1" applyBorder="1" applyAlignment="1">
      <alignment horizontal="center" vertical="top" wrapText="1"/>
    </xf>
    <xf numFmtId="0" fontId="58" fillId="0" borderId="18" xfId="13" applyFont="1" applyBorder="1" applyAlignment="1">
      <alignment horizontal="right" vertical="top" wrapText="1"/>
    </xf>
    <xf numFmtId="1" fontId="125" fillId="0" borderId="1" xfId="13" applyNumberFormat="1" applyFont="1" applyBorder="1" applyAlignment="1">
      <alignment horizontal="center" vertical="top" wrapText="1"/>
    </xf>
    <xf numFmtId="1" fontId="125" fillId="94" borderId="12" xfId="13" applyNumberFormat="1" applyFont="1" applyFill="1" applyBorder="1" applyAlignment="1">
      <alignment horizontal="center" vertical="top" wrapText="1"/>
    </xf>
    <xf numFmtId="0" fontId="57" fillId="0" borderId="1" xfId="13" applyBorder="1" applyAlignment="1">
      <alignment horizontal="left" vertical="top" wrapText="1"/>
    </xf>
    <xf numFmtId="0" fontId="126" fillId="95" borderId="18" xfId="13" applyFont="1" applyFill="1" applyBorder="1" applyAlignment="1">
      <alignment horizontal="center" vertical="center" wrapText="1"/>
    </xf>
    <xf numFmtId="1" fontId="125" fillId="96" borderId="0" xfId="13" applyNumberFormat="1" applyFont="1" applyFill="1" applyAlignment="1">
      <alignment horizontal="center" vertical="top" wrapText="1"/>
    </xf>
    <xf numFmtId="1" fontId="127" fillId="95" borderId="1" xfId="13" applyNumberFormat="1" applyFont="1" applyFill="1" applyBorder="1" applyAlignment="1">
      <alignment horizontal="center" vertical="top" wrapText="1"/>
    </xf>
    <xf numFmtId="1" fontId="125" fillId="96" borderId="2" xfId="13" applyNumberFormat="1" applyFont="1" applyFill="1" applyBorder="1" applyAlignment="1">
      <alignment horizontal="center" vertical="top" wrapText="1"/>
    </xf>
    <xf numFmtId="0" fontId="128" fillId="95" borderId="2" xfId="13" applyFont="1" applyFill="1" applyBorder="1" applyAlignment="1">
      <alignment horizontal="center" vertical="top" wrapText="1"/>
    </xf>
    <xf numFmtId="0" fontId="128" fillId="95" borderId="22" xfId="13" applyFont="1" applyFill="1" applyBorder="1" applyAlignment="1">
      <alignment horizontal="left" vertical="top" wrapText="1"/>
    </xf>
    <xf numFmtId="0" fontId="57" fillId="0" borderId="23" xfId="13" applyBorder="1" applyAlignment="1">
      <alignment horizontal="left" vertical="top" wrapText="1"/>
    </xf>
    <xf numFmtId="1" fontId="129" fillId="96" borderId="11" xfId="13" applyNumberFormat="1" applyFont="1" applyFill="1" applyBorder="1" applyAlignment="1">
      <alignment horizontal="center" vertical="center" wrapText="1"/>
    </xf>
    <xf numFmtId="0" fontId="125" fillId="96" borderId="2" xfId="13" applyFont="1" applyFill="1" applyBorder="1" applyAlignment="1">
      <alignment horizontal="center" vertical="top" wrapText="1"/>
    </xf>
    <xf numFmtId="0" fontId="130" fillId="96" borderId="0" xfId="13" applyFont="1" applyFill="1" applyAlignment="1">
      <alignment horizontal="left" vertical="center" wrapText="1"/>
    </xf>
    <xf numFmtId="0" fontId="131" fillId="0" borderId="0" xfId="13" applyFont="1" applyAlignment="1">
      <alignment horizontal="left" vertical="top" wrapText="1"/>
    </xf>
    <xf numFmtId="1" fontId="125" fillId="0" borderId="24" xfId="13" applyNumberFormat="1" applyFont="1" applyBorder="1" applyAlignment="1">
      <alignment horizontal="center" vertical="top" wrapText="1"/>
    </xf>
    <xf numFmtId="1" fontId="125" fillId="0" borderId="25" xfId="13" applyNumberFormat="1" applyFont="1" applyBorder="1" applyAlignment="1">
      <alignment horizontal="center" vertical="top" wrapText="1"/>
    </xf>
    <xf numFmtId="1" fontId="125" fillId="97" borderId="25" xfId="13" applyNumberFormat="1" applyFont="1" applyFill="1" applyBorder="1" applyAlignment="1">
      <alignment horizontal="center" vertical="top" wrapText="1"/>
    </xf>
    <xf numFmtId="1" fontId="125" fillId="98" borderId="25" xfId="13" applyNumberFormat="1" applyFont="1" applyFill="1" applyBorder="1" applyAlignment="1">
      <alignment horizontal="center" vertical="top" wrapText="1"/>
    </xf>
    <xf numFmtId="0" fontId="125" fillId="99" borderId="25" xfId="13" applyFont="1" applyFill="1" applyBorder="1" applyAlignment="1">
      <alignment horizontal="center" vertical="top" wrapText="1"/>
    </xf>
    <xf numFmtId="0" fontId="57" fillId="100" borderId="25" xfId="13" applyFill="1" applyBorder="1" applyAlignment="1">
      <alignment horizontal="left" vertical="top" wrapText="1"/>
    </xf>
    <xf numFmtId="0" fontId="57" fillId="94" borderId="23" xfId="13" applyFill="1" applyBorder="1" applyAlignment="1">
      <alignment horizontal="left" vertical="top" wrapText="1"/>
    </xf>
    <xf numFmtId="0" fontId="134" fillId="0" borderId="2" xfId="13" applyFont="1" applyBorder="1" applyAlignment="1">
      <alignment horizontal="left" vertical="center" wrapText="1"/>
    </xf>
    <xf numFmtId="0" fontId="125" fillId="94" borderId="23" xfId="13" applyFont="1" applyFill="1" applyBorder="1" applyAlignment="1">
      <alignment horizontal="center" vertical="top" wrapText="1"/>
    </xf>
    <xf numFmtId="0" fontId="135" fillId="0" borderId="0" xfId="13" applyFont="1" applyAlignment="1">
      <alignment horizontal="center" vertical="top"/>
    </xf>
    <xf numFmtId="1" fontId="125" fillId="97" borderId="1" xfId="13" applyNumberFormat="1" applyFont="1" applyFill="1" applyBorder="1" applyAlignment="1">
      <alignment horizontal="center" vertical="top" wrapText="1"/>
    </xf>
    <xf numFmtId="1" fontId="125" fillId="98" borderId="1" xfId="13" applyNumberFormat="1" applyFont="1" applyFill="1" applyBorder="1" applyAlignment="1">
      <alignment horizontal="center" vertical="top" wrapText="1"/>
    </xf>
    <xf numFmtId="0" fontId="125" fillId="99" borderId="1" xfId="13" applyFont="1" applyFill="1" applyBorder="1" applyAlignment="1">
      <alignment horizontal="center" vertical="top" wrapText="1"/>
    </xf>
    <xf numFmtId="0" fontId="125" fillId="100" borderId="1" xfId="13" applyFont="1" applyFill="1" applyBorder="1" applyAlignment="1">
      <alignment horizontal="center" vertical="top" wrapText="1"/>
    </xf>
    <xf numFmtId="0" fontId="125" fillId="94" borderId="18" xfId="13" applyFont="1" applyFill="1" applyBorder="1" applyAlignment="1">
      <alignment horizontal="center" vertical="top" wrapText="1"/>
    </xf>
    <xf numFmtId="0" fontId="125" fillId="97" borderId="1" xfId="13" applyFont="1" applyFill="1" applyBorder="1" applyAlignment="1">
      <alignment horizontal="center" vertical="top" wrapText="1"/>
    </xf>
    <xf numFmtId="0" fontId="125" fillId="98" borderId="1" xfId="13" applyFont="1" applyFill="1" applyBorder="1" applyAlignment="1">
      <alignment horizontal="center" vertical="top" wrapText="1"/>
    </xf>
    <xf numFmtId="1" fontId="125" fillId="100" borderId="1" xfId="13" applyNumberFormat="1" applyFont="1" applyFill="1" applyBorder="1" applyAlignment="1">
      <alignment horizontal="center" vertical="top" wrapText="1"/>
    </xf>
    <xf numFmtId="0" fontId="57" fillId="94" borderId="18" xfId="13" applyFill="1" applyBorder="1" applyAlignment="1">
      <alignment horizontal="left" vertical="top" wrapText="1"/>
    </xf>
    <xf numFmtId="1" fontId="125" fillId="0" borderId="12" xfId="13" applyNumberFormat="1" applyFont="1" applyBorder="1" applyAlignment="1">
      <alignment horizontal="center" vertical="top" wrapText="1"/>
    </xf>
    <xf numFmtId="0" fontId="57" fillId="100" borderId="1" xfId="13" applyFill="1" applyBorder="1" applyAlignment="1">
      <alignment horizontal="left" vertical="top" wrapText="1"/>
    </xf>
    <xf numFmtId="0" fontId="57" fillId="97" borderId="1" xfId="13" applyFill="1" applyBorder="1" applyAlignment="1">
      <alignment horizontal="left" vertical="top" wrapText="1"/>
    </xf>
    <xf numFmtId="1" fontId="125" fillId="99" borderId="1" xfId="13" applyNumberFormat="1" applyFont="1" applyFill="1" applyBorder="1" applyAlignment="1">
      <alignment horizontal="center" vertical="top" wrapText="1"/>
    </xf>
    <xf numFmtId="0" fontId="122" fillId="0" borderId="0" xfId="13" applyFont="1" applyAlignment="1">
      <alignment horizontal="left" vertical="top"/>
    </xf>
    <xf numFmtId="1" fontId="141" fillId="0" borderId="0" xfId="13" applyNumberFormat="1" applyFont="1" applyAlignment="1">
      <alignment horizontal="left" vertical="top"/>
    </xf>
    <xf numFmtId="0" fontId="141" fillId="0" borderId="0" xfId="13" applyFont="1" applyAlignment="1">
      <alignment horizontal="left" vertical="top"/>
    </xf>
    <xf numFmtId="1" fontId="141" fillId="0" borderId="2" xfId="13" applyNumberFormat="1" applyFont="1" applyBorder="1" applyAlignment="1">
      <alignment horizontal="left" vertical="top"/>
    </xf>
    <xf numFmtId="0" fontId="141" fillId="104" borderId="0" xfId="13" applyFont="1" applyFill="1" applyAlignment="1">
      <alignment horizontal="left" vertical="top"/>
    </xf>
    <xf numFmtId="0" fontId="141" fillId="0" borderId="2" xfId="13" applyFont="1" applyBorder="1" applyAlignment="1">
      <alignment horizontal="left" vertical="top"/>
    </xf>
    <xf numFmtId="0" fontId="141" fillId="104" borderId="2" xfId="13" applyFont="1" applyFill="1" applyBorder="1" applyAlignment="1">
      <alignment horizontal="left" vertical="top"/>
    </xf>
    <xf numFmtId="1" fontId="125" fillId="94" borderId="18" xfId="13" applyNumberFormat="1" applyFont="1" applyFill="1" applyBorder="1" applyAlignment="1">
      <alignment horizontal="center" vertical="top" wrapText="1"/>
    </xf>
    <xf numFmtId="1" fontId="125" fillId="87" borderId="18" xfId="13" applyNumberFormat="1" applyFont="1" applyFill="1" applyBorder="1" applyAlignment="1">
      <alignment horizontal="center" vertical="top" wrapText="1"/>
    </xf>
    <xf numFmtId="0" fontId="57" fillId="87" borderId="18" xfId="13" applyFill="1" applyBorder="1" applyAlignment="1">
      <alignment horizontal="left" vertical="top" wrapText="1"/>
    </xf>
    <xf numFmtId="0" fontId="141" fillId="0" borderId="2" xfId="13" applyFont="1" applyBorder="1" applyAlignment="1">
      <alignment horizontal="center" vertical="top"/>
    </xf>
    <xf numFmtId="0" fontId="122" fillId="0" borderId="2" xfId="13" applyFont="1" applyBorder="1" applyAlignment="1">
      <alignment horizontal="right" vertical="top"/>
    </xf>
    <xf numFmtId="0" fontId="141" fillId="0" borderId="2" xfId="15" applyFont="1" applyBorder="1" applyAlignment="1">
      <alignment horizontal="center" vertical="center"/>
    </xf>
    <xf numFmtId="0" fontId="143" fillId="0" borderId="2" xfId="15" applyFont="1" applyBorder="1" applyAlignment="1">
      <alignment horizontal="center" vertical="center"/>
    </xf>
    <xf numFmtId="0" fontId="122" fillId="0" borderId="0" xfId="13" applyFont="1" applyAlignment="1">
      <alignment horizontal="center" vertical="top"/>
    </xf>
    <xf numFmtId="0" fontId="144" fillId="0" borderId="0" xfId="15" applyFont="1" applyAlignment="1">
      <alignment horizontal="center" vertical="center" wrapText="1"/>
    </xf>
    <xf numFmtId="0" fontId="145" fillId="0" borderId="0" xfId="15" applyFont="1" applyAlignment="1">
      <alignment horizontal="center" vertical="center" wrapText="1"/>
    </xf>
    <xf numFmtId="0" fontId="146" fillId="0" borderId="0" xfId="15" applyFont="1"/>
    <xf numFmtId="0" fontId="122" fillId="6" borderId="0" xfId="13" applyFont="1" applyFill="1" applyAlignment="1">
      <alignment horizontal="left" vertical="top"/>
    </xf>
    <xf numFmtId="0" fontId="122" fillId="91" borderId="0" xfId="13" applyFont="1" applyFill="1" applyAlignment="1">
      <alignment horizontal="left" vertical="top"/>
    </xf>
    <xf numFmtId="0" fontId="122" fillId="60" borderId="0" xfId="13" applyFont="1" applyFill="1" applyAlignment="1">
      <alignment horizontal="left" vertical="top"/>
    </xf>
    <xf numFmtId="0" fontId="125" fillId="87" borderId="18" xfId="13" applyFont="1" applyFill="1" applyBorder="1" applyAlignment="1">
      <alignment horizontal="center" vertical="top" wrapText="1"/>
    </xf>
    <xf numFmtId="1" fontId="125" fillId="74" borderId="1" xfId="13" applyNumberFormat="1" applyFont="1" applyFill="1" applyBorder="1" applyAlignment="1">
      <alignment horizontal="center" vertical="top" wrapText="1"/>
    </xf>
    <xf numFmtId="0" fontId="122" fillId="91" borderId="0" xfId="13" applyFont="1" applyFill="1" applyAlignment="1">
      <alignment horizontal="left" vertical="top" wrapText="1"/>
    </xf>
    <xf numFmtId="0" fontId="139" fillId="0" borderId="1" xfId="13" applyFont="1" applyBorder="1" applyAlignment="1">
      <alignment horizontal="center" vertical="top" wrapText="1"/>
    </xf>
    <xf numFmtId="0" fontId="139" fillId="94" borderId="1" xfId="13" applyFont="1" applyFill="1" applyBorder="1" applyAlignment="1">
      <alignment horizontal="center" vertical="top" wrapText="1"/>
    </xf>
    <xf numFmtId="0" fontId="147" fillId="0" borderId="0" xfId="13" applyFont="1" applyAlignment="1">
      <alignment horizontal="left" vertical="top"/>
    </xf>
    <xf numFmtId="0" fontId="148" fillId="36" borderId="2" xfId="0" applyFont="1" applyFill="1" applyBorder="1" applyAlignment="1"/>
    <xf numFmtId="0" fontId="76" fillId="54" borderId="0" xfId="0" applyFont="1" applyFill="1" applyAlignment="1">
      <alignment horizontal="center" vertical="center"/>
    </xf>
    <xf numFmtId="0" fontId="148" fillId="36" borderId="2" xfId="0" applyFont="1" applyFill="1" applyBorder="1" applyAlignment="1">
      <alignment horizontal="center" vertical="center"/>
    </xf>
    <xf numFmtId="0" fontId="112" fillId="0" borderId="0" xfId="0" applyFont="1" applyAlignment="1">
      <alignment vertical="center"/>
    </xf>
    <xf numFmtId="0" fontId="112" fillId="36" borderId="32" xfId="0" applyFont="1" applyFill="1" applyBorder="1" applyAlignment="1">
      <alignment vertical="center" wrapText="1"/>
    </xf>
    <xf numFmtId="0" fontId="112" fillId="36" borderId="33" xfId="0" applyFont="1" applyFill="1" applyBorder="1" applyAlignment="1">
      <alignment vertical="center" wrapText="1"/>
    </xf>
    <xf numFmtId="0" fontId="53" fillId="0" borderId="34" xfId="0" applyFont="1" applyBorder="1" applyAlignment="1">
      <alignment vertical="center" wrapText="1"/>
    </xf>
    <xf numFmtId="0" fontId="53" fillId="0" borderId="35" xfId="0" applyFont="1" applyBorder="1" applyAlignment="1">
      <alignment horizontal="center" vertical="center" wrapText="1"/>
    </xf>
    <xf numFmtId="0" fontId="53" fillId="0" borderId="32" xfId="0" applyFont="1" applyBorder="1" applyAlignment="1">
      <alignment vertical="center"/>
    </xf>
    <xf numFmtId="2" fontId="53" fillId="0" borderId="32" xfId="0" applyNumberFormat="1" applyFont="1" applyBorder="1" applyAlignment="1">
      <alignment horizontal="center" vertical="center" wrapText="1"/>
    </xf>
    <xf numFmtId="0" fontId="60" fillId="54" borderId="2" xfId="0" applyFont="1" applyFill="1" applyBorder="1" applyAlignment="1">
      <alignment horizontal="center"/>
    </xf>
    <xf numFmtId="0" fontId="14" fillId="0" borderId="2" xfId="0" applyFont="1" applyBorder="1" applyAlignment="1">
      <alignment horizontal="center" vertical="center"/>
    </xf>
    <xf numFmtId="0" fontId="14" fillId="0" borderId="2" xfId="0" applyFont="1" applyFill="1" applyBorder="1" applyAlignment="1">
      <alignment horizontal="center" vertical="center"/>
    </xf>
    <xf numFmtId="0" fontId="22" fillId="0" borderId="2" xfId="0" applyFont="1" applyBorder="1" applyAlignment="1">
      <alignment horizontal="center" vertical="center"/>
    </xf>
    <xf numFmtId="0" fontId="23" fillId="0" borderId="2" xfId="0" applyFont="1" applyBorder="1" applyAlignment="1">
      <alignment horizontal="center" vertical="center"/>
    </xf>
    <xf numFmtId="0" fontId="60" fillId="54" borderId="0" xfId="0" applyFont="1" applyFill="1" applyAlignment="1">
      <alignment horizontal="center" vertical="center"/>
    </xf>
    <xf numFmtId="0" fontId="89" fillId="41" borderId="2" xfId="0" applyFont="1" applyFill="1" applyBorder="1" applyAlignment="1">
      <alignment horizontal="left" vertical="center" wrapText="1"/>
    </xf>
    <xf numFmtId="0" fontId="18" fillId="36" borderId="2" xfId="0" applyFont="1" applyFill="1" applyBorder="1" applyAlignment="1">
      <alignment horizontal="center" vertical="center"/>
    </xf>
    <xf numFmtId="0" fontId="19" fillId="0" borderId="2" xfId="0" applyFont="1" applyFill="1" applyBorder="1" applyAlignment="1">
      <alignment horizontal="center" vertical="center"/>
    </xf>
    <xf numFmtId="0" fontId="6" fillId="0" borderId="0" xfId="16"/>
    <xf numFmtId="0" fontId="53" fillId="0" borderId="32" xfId="16" applyFont="1" applyBorder="1" applyAlignment="1">
      <alignment vertical="center"/>
    </xf>
    <xf numFmtId="0" fontId="53" fillId="0" borderId="35" xfId="16" applyFont="1" applyBorder="1" applyAlignment="1">
      <alignment horizontal="center" vertical="center" wrapText="1"/>
    </xf>
    <xf numFmtId="0" fontId="53" fillId="0" borderId="34" xfId="16" applyFont="1" applyBorder="1" applyAlignment="1">
      <alignment vertical="center" wrapText="1"/>
    </xf>
    <xf numFmtId="0" fontId="112" fillId="36" borderId="33" xfId="16" applyFont="1" applyFill="1" applyBorder="1" applyAlignment="1">
      <alignment vertical="center" wrapText="1"/>
    </xf>
    <xf numFmtId="0" fontId="112" fillId="0" borderId="0" xfId="16" applyFont="1" applyAlignment="1">
      <alignment vertical="center"/>
    </xf>
    <xf numFmtId="0" fontId="148" fillId="36" borderId="13" xfId="0" applyFont="1" applyFill="1" applyBorder="1" applyAlignment="1">
      <alignment horizontal="center" vertical="center"/>
    </xf>
    <xf numFmtId="0" fontId="83" fillId="54" borderId="0" xfId="0" applyFont="1" applyFill="1" applyAlignment="1">
      <alignment horizontal="center"/>
    </xf>
    <xf numFmtId="0" fontId="83" fillId="54" borderId="0" xfId="0" applyFont="1" applyFill="1" applyAlignment="1">
      <alignment horizontal="center" vertical="center"/>
    </xf>
    <xf numFmtId="0" fontId="98" fillId="74" borderId="0" xfId="0" applyFont="1" applyFill="1" applyAlignment="1">
      <alignment horizontal="center" vertical="center"/>
    </xf>
    <xf numFmtId="0" fontId="103" fillId="56" borderId="2" xfId="0" applyFont="1" applyFill="1" applyBorder="1" applyAlignment="1">
      <alignment horizontal="center" vertical="center"/>
    </xf>
    <xf numFmtId="0" fontId="109" fillId="56" borderId="2" xfId="0" applyFont="1" applyFill="1" applyBorder="1" applyAlignment="1">
      <alignment horizontal="center" vertical="center" wrapText="1"/>
    </xf>
    <xf numFmtId="0" fontId="67" fillId="56" borderId="0" xfId="0" applyFont="1" applyFill="1" applyBorder="1" applyAlignment="1">
      <alignment horizontal="center" vertical="center" wrapText="1"/>
    </xf>
    <xf numFmtId="0" fontId="84" fillId="56" borderId="0" xfId="0" applyFont="1" applyFill="1" applyBorder="1" applyAlignment="1">
      <alignment horizontal="center" vertical="center" wrapText="1"/>
    </xf>
    <xf numFmtId="0" fontId="62" fillId="56" borderId="0" xfId="0" applyFont="1" applyFill="1" applyAlignment="1">
      <alignment horizontal="center" vertical="center"/>
    </xf>
    <xf numFmtId="0" fontId="0" fillId="56" borderId="0" xfId="0" applyFill="1" applyBorder="1"/>
    <xf numFmtId="0" fontId="64" fillId="56" borderId="0" xfId="0" applyFont="1" applyFill="1" applyAlignment="1">
      <alignment horizontal="center" vertical="center"/>
    </xf>
    <xf numFmtId="0" fontId="115" fillId="56" borderId="0" xfId="0" applyFont="1" applyFill="1" applyBorder="1" applyAlignment="1">
      <alignment horizontal="center" vertical="center" wrapText="1"/>
    </xf>
    <xf numFmtId="0" fontId="0" fillId="56" borderId="0" xfId="0" applyFont="1" applyFill="1"/>
    <xf numFmtId="0" fontId="101" fillId="0" borderId="14" xfId="0" applyFont="1" applyFill="1" applyBorder="1" applyAlignment="1">
      <alignment vertical="center" wrapText="1"/>
    </xf>
    <xf numFmtId="0" fontId="60" fillId="54" borderId="0" xfId="0" applyFont="1" applyFill="1" applyBorder="1" applyAlignment="1">
      <alignment horizontal="center" vertical="center"/>
    </xf>
    <xf numFmtId="0" fontId="148" fillId="74" borderId="0" xfId="0" applyFont="1" applyFill="1" applyAlignment="1">
      <alignment horizontal="center" vertical="center"/>
    </xf>
    <xf numFmtId="0" fontId="148" fillId="80" borderId="0" xfId="0" applyFont="1" applyFill="1" applyAlignment="1">
      <alignment horizontal="center" vertical="center"/>
    </xf>
    <xf numFmtId="0" fontId="148" fillId="74" borderId="2" xfId="0" applyFont="1" applyFill="1" applyBorder="1" applyAlignment="1">
      <alignment horizontal="center" vertical="center"/>
    </xf>
    <xf numFmtId="0" fontId="148" fillId="80" borderId="2" xfId="0" applyFont="1" applyFill="1" applyBorder="1" applyAlignment="1">
      <alignment horizontal="center" vertical="center"/>
    </xf>
    <xf numFmtId="0" fontId="5" fillId="0" borderId="0" xfId="17"/>
    <xf numFmtId="0" fontId="5" fillId="0" borderId="0" xfId="17" applyAlignment="1">
      <alignment horizontal="center"/>
    </xf>
    <xf numFmtId="0" fontId="5" fillId="0" borderId="0" xfId="17" applyAlignment="1">
      <alignment wrapText="1"/>
    </xf>
    <xf numFmtId="0" fontId="149" fillId="0" borderId="32" xfId="17" applyFont="1" applyBorder="1" applyAlignment="1">
      <alignment wrapText="1"/>
    </xf>
    <xf numFmtId="0" fontId="5" fillId="36" borderId="2" xfId="17" applyFill="1" applyBorder="1"/>
    <xf numFmtId="0" fontId="5" fillId="36" borderId="2" xfId="17" applyFill="1" applyBorder="1" applyAlignment="1">
      <alignment horizontal="center"/>
    </xf>
    <xf numFmtId="0" fontId="5" fillId="36" borderId="5" xfId="17" applyFill="1" applyBorder="1" applyAlignment="1">
      <alignment wrapText="1"/>
    </xf>
    <xf numFmtId="0" fontId="5" fillId="36" borderId="14" xfId="17" applyFill="1" applyBorder="1" applyAlignment="1">
      <alignment horizontal="center"/>
    </xf>
    <xf numFmtId="0" fontId="5" fillId="0" borderId="2" xfId="17" applyBorder="1"/>
    <xf numFmtId="0" fontId="5" fillId="0" borderId="2" xfId="17" applyBorder="1" applyAlignment="1">
      <alignment horizontal="center"/>
    </xf>
    <xf numFmtId="0" fontId="5" fillId="0" borderId="2" xfId="17" applyBorder="1" applyAlignment="1">
      <alignment wrapText="1"/>
    </xf>
    <xf numFmtId="0" fontId="5" fillId="0" borderId="0" xfId="17" applyBorder="1"/>
    <xf numFmtId="0" fontId="150" fillId="80" borderId="2" xfId="17" applyFont="1" applyFill="1" applyBorder="1" applyAlignment="1">
      <alignment horizontal="center"/>
    </xf>
    <xf numFmtId="0" fontId="150" fillId="74" borderId="2" xfId="17" applyFont="1" applyFill="1" applyBorder="1" applyAlignment="1">
      <alignment horizontal="center"/>
    </xf>
    <xf numFmtId="0" fontId="5" fillId="0" borderId="0" xfId="17" applyBorder="1" applyAlignment="1">
      <alignment horizontal="center"/>
    </xf>
    <xf numFmtId="0" fontId="5" fillId="0" borderId="3" xfId="17" applyBorder="1"/>
    <xf numFmtId="0" fontId="150" fillId="36" borderId="2" xfId="17" applyFont="1" applyFill="1" applyBorder="1"/>
    <xf numFmtId="0" fontId="5" fillId="0" borderId="0" xfId="17" applyBorder="1" applyAlignment="1">
      <alignment horizontal="left"/>
    </xf>
    <xf numFmtId="0" fontId="5" fillId="0" borderId="0" xfId="17" applyBorder="1" applyAlignment="1"/>
    <xf numFmtId="0" fontId="5" fillId="0" borderId="0" xfId="17" applyAlignment="1"/>
    <xf numFmtId="0" fontId="5" fillId="0" borderId="0" xfId="17" applyBorder="1" applyAlignment="1">
      <alignment wrapText="1"/>
    </xf>
    <xf numFmtId="0" fontId="150" fillId="88" borderId="2" xfId="17" applyFont="1" applyFill="1" applyBorder="1" applyAlignment="1">
      <alignment horizontal="center"/>
    </xf>
    <xf numFmtId="0" fontId="148" fillId="36" borderId="0" xfId="0" applyFont="1" applyFill="1" applyBorder="1" applyAlignment="1">
      <alignment horizontal="center" vertical="center"/>
    </xf>
    <xf numFmtId="0" fontId="148" fillId="0" borderId="0" xfId="0" applyFont="1" applyFill="1" applyBorder="1" applyAlignment="1">
      <alignment horizontal="center" vertical="center"/>
    </xf>
    <xf numFmtId="0" fontId="148" fillId="0" borderId="0" xfId="0" applyFont="1" applyFill="1" applyAlignment="1">
      <alignment horizontal="center" vertical="center"/>
    </xf>
    <xf numFmtId="0" fontId="84" fillId="27" borderId="31" xfId="0" applyFont="1" applyFill="1" applyBorder="1" applyAlignment="1">
      <alignment horizontal="left" vertical="center" wrapText="1"/>
    </xf>
    <xf numFmtId="0" fontId="84" fillId="27" borderId="21" xfId="0" applyFont="1" applyFill="1" applyBorder="1" applyAlignment="1">
      <alignment horizontal="left" vertical="center" wrapText="1"/>
    </xf>
    <xf numFmtId="0" fontId="84" fillId="27" borderId="4" xfId="0" applyFont="1" applyFill="1" applyBorder="1" applyAlignment="1">
      <alignment horizontal="left" vertical="center" wrapText="1"/>
    </xf>
    <xf numFmtId="0" fontId="10" fillId="0" borderId="4" xfId="0" applyFont="1" applyFill="1" applyBorder="1" applyAlignment="1">
      <alignment horizontal="center"/>
    </xf>
    <xf numFmtId="0" fontId="148" fillId="36" borderId="0" xfId="0" applyFont="1" applyFill="1" applyBorder="1" applyAlignment="1"/>
    <xf numFmtId="0" fontId="53" fillId="0" borderId="35" xfId="0" applyFont="1" applyBorder="1" applyAlignment="1">
      <alignment horizontal="left" vertical="center" wrapText="1"/>
    </xf>
    <xf numFmtId="0" fontId="71" fillId="0" borderId="3" xfId="0" applyFont="1" applyBorder="1" applyAlignment="1">
      <alignment horizontal="center"/>
    </xf>
    <xf numFmtId="0" fontId="71" fillId="0" borderId="3" xfId="0" applyFont="1" applyFill="1" applyBorder="1" applyAlignment="1">
      <alignment horizontal="center"/>
    </xf>
    <xf numFmtId="0" fontId="13" fillId="15" borderId="15" xfId="0" applyFont="1" applyFill="1" applyBorder="1" applyAlignment="1">
      <alignment horizontal="left" wrapText="1"/>
    </xf>
    <xf numFmtId="0" fontId="71" fillId="80" borderId="2" xfId="0" applyFont="1" applyFill="1" applyBorder="1" applyAlignment="1">
      <alignment horizontal="center"/>
    </xf>
    <xf numFmtId="0" fontId="70" fillId="80" borderId="2" xfId="0" applyFont="1" applyFill="1" applyBorder="1" applyAlignment="1">
      <alignment horizontal="center"/>
    </xf>
    <xf numFmtId="0" fontId="14" fillId="80" borderId="2" xfId="0" applyFont="1" applyFill="1" applyBorder="1" applyAlignment="1">
      <alignment horizontal="center" vertical="center"/>
    </xf>
    <xf numFmtId="0" fontId="10" fillId="80" borderId="2" xfId="0" applyFont="1" applyFill="1" applyBorder="1" applyAlignment="1">
      <alignment horizontal="center" vertical="center"/>
    </xf>
    <xf numFmtId="0" fontId="10" fillId="74" borderId="2" xfId="0" applyFont="1" applyFill="1" applyBorder="1" applyAlignment="1">
      <alignment horizontal="center" vertical="center"/>
    </xf>
    <xf numFmtId="0" fontId="14" fillId="74" borderId="2" xfId="0" applyFont="1" applyFill="1" applyBorder="1" applyAlignment="1">
      <alignment horizontal="center" vertical="center"/>
    </xf>
    <xf numFmtId="0" fontId="4" fillId="0" borderId="0" xfId="16" applyFont="1"/>
    <xf numFmtId="0" fontId="12" fillId="54" borderId="2" xfId="0" applyFont="1" applyFill="1" applyBorder="1" applyAlignment="1">
      <alignment horizontal="center"/>
    </xf>
    <xf numFmtId="0" fontId="76" fillId="54" borderId="0" xfId="0" applyFont="1" applyFill="1" applyAlignment="1">
      <alignment horizontal="center"/>
    </xf>
    <xf numFmtId="0" fontId="54" fillId="0" borderId="2" xfId="0" applyFont="1" applyBorder="1" applyAlignment="1">
      <alignment horizontal="center"/>
    </xf>
    <xf numFmtId="0" fontId="112" fillId="60" borderId="32" xfId="16" applyFont="1" applyFill="1" applyBorder="1" applyAlignment="1">
      <alignment vertical="center" wrapText="1"/>
    </xf>
    <xf numFmtId="0" fontId="112" fillId="60" borderId="33" xfId="16" applyFont="1" applyFill="1" applyBorder="1" applyAlignment="1">
      <alignment vertical="center" wrapText="1"/>
    </xf>
    <xf numFmtId="0" fontId="71" fillId="74" borderId="2" xfId="0" applyFont="1" applyFill="1" applyBorder="1" applyAlignment="1">
      <alignment horizontal="center"/>
    </xf>
    <xf numFmtId="0" fontId="70" fillId="74" borderId="2" xfId="0" applyFont="1" applyFill="1" applyBorder="1" applyAlignment="1">
      <alignment horizontal="center"/>
    </xf>
    <xf numFmtId="0" fontId="11" fillId="2" borderId="18" xfId="0" applyFont="1" applyFill="1" applyBorder="1" applyAlignment="1">
      <alignment horizontal="center" vertical="center" wrapText="1"/>
    </xf>
    <xf numFmtId="0" fontId="10" fillId="74" borderId="2" xfId="0" applyFont="1" applyFill="1" applyBorder="1" applyAlignment="1">
      <alignment horizontal="center"/>
    </xf>
    <xf numFmtId="0" fontId="10" fillId="80" borderId="2" xfId="0" applyFont="1" applyFill="1" applyBorder="1" applyAlignment="1">
      <alignment horizontal="center"/>
    </xf>
    <xf numFmtId="0" fontId="83" fillId="54" borderId="2" xfId="0" applyFont="1" applyFill="1" applyBorder="1" applyAlignment="1">
      <alignment horizontal="center" vertical="center"/>
    </xf>
    <xf numFmtId="0" fontId="69" fillId="0" borderId="2" xfId="0" applyFont="1" applyBorder="1" applyAlignment="1">
      <alignment horizontal="center" vertical="center"/>
    </xf>
    <xf numFmtId="0" fontId="112" fillId="59" borderId="32" xfId="16" applyFont="1" applyFill="1" applyBorder="1" applyAlignment="1">
      <alignment vertical="center" wrapText="1"/>
    </xf>
    <xf numFmtId="0" fontId="112" fillId="59" borderId="33" xfId="16" applyFont="1" applyFill="1" applyBorder="1" applyAlignment="1">
      <alignment vertical="center" wrapText="1"/>
    </xf>
    <xf numFmtId="0" fontId="14" fillId="80" borderId="2" xfId="0" applyFont="1" applyFill="1" applyBorder="1" applyAlignment="1">
      <alignment horizontal="center"/>
    </xf>
    <xf numFmtId="0" fontId="69" fillId="80" borderId="2" xfId="0" applyFont="1" applyFill="1" applyBorder="1" applyAlignment="1">
      <alignment horizontal="center"/>
    </xf>
    <xf numFmtId="0" fontId="69" fillId="0" borderId="3" xfId="0" applyFont="1" applyBorder="1" applyAlignment="1">
      <alignment horizontal="center"/>
    </xf>
    <xf numFmtId="0" fontId="19" fillId="54" borderId="0" xfId="0" applyFont="1" applyFill="1" applyAlignment="1"/>
    <xf numFmtId="0" fontId="69" fillId="80" borderId="3" xfId="0" applyFont="1" applyFill="1" applyBorder="1" applyAlignment="1">
      <alignment horizontal="center"/>
    </xf>
    <xf numFmtId="0" fontId="69" fillId="74" borderId="3" xfId="0" applyFont="1" applyFill="1" applyBorder="1" applyAlignment="1">
      <alignment horizontal="center"/>
    </xf>
    <xf numFmtId="0" fontId="19" fillId="36" borderId="2" xfId="0" applyFont="1" applyFill="1" applyBorder="1" applyAlignment="1">
      <alignment horizontal="center"/>
    </xf>
    <xf numFmtId="0" fontId="69" fillId="74" borderId="2" xfId="0" applyFont="1" applyFill="1" applyBorder="1" applyAlignment="1">
      <alignment horizontal="center"/>
    </xf>
    <xf numFmtId="0" fontId="83" fillId="54" borderId="2" xfId="0" applyFont="1" applyFill="1" applyBorder="1" applyAlignment="1">
      <alignment horizontal="center"/>
    </xf>
    <xf numFmtId="0" fontId="6" fillId="0" borderId="0" xfId="16" applyAlignment="1">
      <alignment horizontal="center"/>
    </xf>
    <xf numFmtId="0" fontId="150" fillId="0" borderId="0" xfId="16" applyFont="1"/>
    <xf numFmtId="0" fontId="4" fillId="0" borderId="2" xfId="16" applyFont="1" applyBorder="1" applyAlignment="1">
      <alignment horizontal="center"/>
    </xf>
    <xf numFmtId="0" fontId="3" fillId="0" borderId="0" xfId="16" applyFont="1"/>
    <xf numFmtId="0" fontId="112" fillId="91" borderId="32" xfId="16" applyFont="1" applyFill="1" applyBorder="1" applyAlignment="1">
      <alignment vertical="center" wrapText="1"/>
    </xf>
    <xf numFmtId="0" fontId="112" fillId="91" borderId="33" xfId="16" applyFont="1" applyFill="1" applyBorder="1" applyAlignment="1">
      <alignment vertical="center" wrapText="1"/>
    </xf>
    <xf numFmtId="0" fontId="0" fillId="0" borderId="0" xfId="0" applyFill="1" applyAlignment="1">
      <alignment horizontal="center"/>
    </xf>
    <xf numFmtId="0" fontId="51" fillId="0" borderId="2" xfId="0" applyFont="1" applyBorder="1" applyAlignment="1">
      <alignment horizontal="center"/>
    </xf>
    <xf numFmtId="0" fontId="57" fillId="0" borderId="0" xfId="13" applyAlignment="1">
      <alignment horizontal="center"/>
    </xf>
    <xf numFmtId="0" fontId="73" fillId="36" borderId="2" xfId="0" applyFont="1" applyFill="1" applyBorder="1" applyAlignment="1">
      <alignment horizontal="left" vertical="center" wrapText="1"/>
    </xf>
    <xf numFmtId="0" fontId="51" fillId="0" borderId="0" xfId="0" applyFont="1" applyBorder="1" applyAlignment="1">
      <alignment horizontal="center"/>
    </xf>
    <xf numFmtId="0" fontId="69" fillId="0" borderId="0" xfId="0" applyFont="1" applyBorder="1" applyAlignment="1">
      <alignment horizontal="center"/>
    </xf>
    <xf numFmtId="0" fontId="51" fillId="0" borderId="0" xfId="0" applyFont="1" applyBorder="1" applyAlignment="1">
      <alignment horizontal="justify" vertical="center"/>
    </xf>
    <xf numFmtId="0" fontId="73" fillId="111" borderId="0" xfId="0" applyFont="1" applyFill="1" applyBorder="1" applyAlignment="1">
      <alignment horizontal="left" vertical="center" wrapText="1"/>
    </xf>
    <xf numFmtId="0" fontId="10" fillId="0" borderId="0" xfId="0" applyFont="1" applyFill="1" applyBorder="1" applyAlignment="1">
      <alignment horizontal="right"/>
    </xf>
    <xf numFmtId="0" fontId="69" fillId="0" borderId="0" xfId="0" applyFont="1" applyBorder="1"/>
    <xf numFmtId="0" fontId="90" fillId="66" borderId="0" xfId="13" applyFont="1" applyFill="1" applyAlignment="1">
      <alignment horizontal="left"/>
    </xf>
    <xf numFmtId="0" fontId="90" fillId="0" borderId="0" xfId="13" applyFont="1" applyFill="1" applyAlignment="1">
      <alignment horizontal="center"/>
    </xf>
    <xf numFmtId="0" fontId="51" fillId="0" borderId="0" xfId="0" applyFont="1" applyFill="1" applyBorder="1"/>
    <xf numFmtId="0" fontId="92" fillId="80" borderId="5" xfId="13" applyFont="1" applyFill="1" applyBorder="1" applyAlignment="1">
      <alignment horizontal="center"/>
    </xf>
    <xf numFmtId="0" fontId="49" fillId="0" borderId="6" xfId="13" applyFont="1" applyBorder="1"/>
    <xf numFmtId="0" fontId="89" fillId="69" borderId="5" xfId="13" applyFont="1" applyFill="1" applyBorder="1"/>
    <xf numFmtId="0" fontId="92" fillId="0" borderId="3" xfId="13" applyFont="1" applyBorder="1" applyAlignment="1">
      <alignment horizontal="left"/>
    </xf>
    <xf numFmtId="0" fontId="92" fillId="68" borderId="6" xfId="13" applyFont="1" applyFill="1" applyBorder="1" applyAlignment="1">
      <alignment horizontal="center"/>
    </xf>
    <xf numFmtId="0" fontId="92" fillId="0" borderId="6" xfId="13" applyFont="1" applyBorder="1"/>
    <xf numFmtId="0" fontId="92" fillId="0" borderId="2" xfId="13" applyFont="1" applyFill="1" applyBorder="1" applyAlignment="1">
      <alignment horizontal="left"/>
    </xf>
    <xf numFmtId="0" fontId="31" fillId="0" borderId="5" xfId="13" applyFont="1" applyFill="1" applyBorder="1" applyAlignment="1">
      <alignment horizontal="center"/>
    </xf>
    <xf numFmtId="0" fontId="92" fillId="0" borderId="2" xfId="13" applyFont="1" applyBorder="1" applyAlignment="1">
      <alignment horizontal="left"/>
    </xf>
    <xf numFmtId="0" fontId="85" fillId="0" borderId="0" xfId="13" applyFont="1"/>
    <xf numFmtId="0" fontId="151" fillId="36" borderId="6" xfId="13" applyFont="1" applyFill="1" applyBorder="1"/>
    <xf numFmtId="0" fontId="93" fillId="0" borderId="0" xfId="13" applyFont="1"/>
    <xf numFmtId="0" fontId="152" fillId="0" borderId="5" xfId="13" applyFont="1" applyFill="1" applyBorder="1" applyAlignment="1">
      <alignment horizontal="center"/>
    </xf>
    <xf numFmtId="0" fontId="151" fillId="0" borderId="6" xfId="13" applyFont="1" applyBorder="1"/>
    <xf numFmtId="0" fontId="151" fillId="0" borderId="5" xfId="13" applyFont="1" applyFill="1" applyBorder="1" applyAlignment="1">
      <alignment horizontal="center"/>
    </xf>
    <xf numFmtId="0" fontId="49" fillId="0" borderId="2" xfId="13" applyFont="1" applyBorder="1"/>
    <xf numFmtId="0" fontId="92" fillId="0" borderId="2" xfId="13" applyFont="1" applyBorder="1"/>
    <xf numFmtId="0" fontId="49" fillId="68" borderId="6" xfId="13" applyFont="1" applyFill="1" applyBorder="1" applyAlignment="1">
      <alignment horizontal="center"/>
    </xf>
    <xf numFmtId="0" fontId="29" fillId="0" borderId="5" xfId="13" applyFont="1" applyFill="1" applyBorder="1" applyAlignment="1">
      <alignment horizontal="center"/>
    </xf>
    <xf numFmtId="0" fontId="31" fillId="0" borderId="14" xfId="13" applyFont="1" applyFill="1" applyBorder="1" applyAlignment="1">
      <alignment horizontal="center"/>
    </xf>
    <xf numFmtId="0" fontId="93" fillId="0" borderId="2" xfId="13" applyFont="1" applyBorder="1" applyAlignment="1">
      <alignment horizontal="center"/>
    </xf>
    <xf numFmtId="0" fontId="93" fillId="0" borderId="2" xfId="13" applyFont="1" applyBorder="1"/>
    <xf numFmtId="0" fontId="51" fillId="0" borderId="2" xfId="0" applyFont="1" applyFill="1" applyBorder="1" applyAlignment="1">
      <alignment horizontal="center"/>
    </xf>
    <xf numFmtId="0" fontId="92" fillId="0" borderId="2" xfId="13" applyFont="1" applyFill="1" applyBorder="1" applyAlignment="1">
      <alignment horizontal="center"/>
    </xf>
    <xf numFmtId="0" fontId="91" fillId="54" borderId="0" xfId="13" applyFont="1" applyFill="1" applyAlignment="1">
      <alignment horizontal="center"/>
    </xf>
    <xf numFmtId="0" fontId="0" fillId="0" borderId="5" xfId="0" applyBorder="1"/>
    <xf numFmtId="0" fontId="64" fillId="54" borderId="0" xfId="0" applyFont="1" applyFill="1" applyAlignment="1">
      <alignment horizontal="center"/>
    </xf>
    <xf numFmtId="0" fontId="60" fillId="54" borderId="0" xfId="0" applyFont="1" applyFill="1" applyAlignment="1">
      <alignment horizontal="center"/>
    </xf>
    <xf numFmtId="0" fontId="9" fillId="0" borderId="0" xfId="0" applyFont="1" applyAlignment="1">
      <alignment horizontal="center"/>
    </xf>
    <xf numFmtId="0" fontId="0" fillId="80" borderId="2" xfId="0" applyFill="1" applyBorder="1" applyAlignment="1">
      <alignment horizontal="center"/>
    </xf>
    <xf numFmtId="0" fontId="0" fillId="0" borderId="5" xfId="0" applyBorder="1" applyAlignment="1">
      <alignment horizontal="center"/>
    </xf>
    <xf numFmtId="0" fontId="69" fillId="0" borderId="2" xfId="0" applyFont="1" applyFill="1" applyBorder="1" applyAlignment="1">
      <alignment horizontal="center"/>
    </xf>
    <xf numFmtId="2" fontId="53" fillId="88" borderId="32" xfId="16" applyNumberFormat="1" applyFont="1" applyFill="1" applyBorder="1" applyAlignment="1">
      <alignment horizontal="center" vertical="center" wrapText="1"/>
    </xf>
    <xf numFmtId="0" fontId="4" fillId="36" borderId="13" xfId="16" applyFont="1" applyFill="1" applyBorder="1" applyAlignment="1">
      <alignment horizontal="center"/>
    </xf>
    <xf numFmtId="0" fontId="4" fillId="0" borderId="2" xfId="16" applyFont="1" applyBorder="1"/>
    <xf numFmtId="0" fontId="6" fillId="0" borderId="2" xfId="16" applyBorder="1"/>
    <xf numFmtId="0" fontId="6" fillId="0" borderId="2" xfId="16" applyBorder="1" applyAlignment="1">
      <alignment horizontal="center"/>
    </xf>
    <xf numFmtId="0" fontId="3" fillId="0" borderId="2" xfId="16" applyFont="1" applyBorder="1"/>
    <xf numFmtId="0" fontId="3" fillId="36" borderId="13" xfId="16" applyFont="1" applyFill="1" applyBorder="1" applyAlignment="1">
      <alignment horizontal="center"/>
    </xf>
    <xf numFmtId="0" fontId="53" fillId="0" borderId="36" xfId="16" applyFont="1" applyBorder="1" applyAlignment="1">
      <alignment horizontal="center" vertical="center" wrapText="1"/>
    </xf>
    <xf numFmtId="0" fontId="112" fillId="36" borderId="37" xfId="16" applyFont="1" applyFill="1" applyBorder="1" applyAlignment="1">
      <alignment vertical="center" wrapText="1"/>
    </xf>
    <xf numFmtId="0" fontId="112" fillId="36" borderId="33" xfId="16" applyFont="1" applyFill="1" applyBorder="1" applyAlignment="1">
      <alignment horizontal="center" vertical="center" wrapText="1"/>
    </xf>
    <xf numFmtId="0" fontId="53" fillId="0" borderId="34" xfId="16" applyFont="1" applyBorder="1" applyAlignment="1">
      <alignment horizontal="center" vertical="center" wrapText="1"/>
    </xf>
    <xf numFmtId="0" fontId="6" fillId="0" borderId="32" xfId="16" applyBorder="1"/>
    <xf numFmtId="0" fontId="53" fillId="0" borderId="32" xfId="16" applyFont="1" applyBorder="1" applyAlignment="1">
      <alignment horizontal="center" vertical="center" wrapText="1"/>
    </xf>
    <xf numFmtId="0" fontId="150" fillId="0" borderId="0" xfId="16" applyFont="1" applyFill="1" applyBorder="1"/>
    <xf numFmtId="0" fontId="3" fillId="0" borderId="2" xfId="16" applyFont="1" applyFill="1" applyBorder="1"/>
    <xf numFmtId="0" fontId="0" fillId="60" borderId="0" xfId="0" applyFill="1" applyAlignment="1">
      <alignment horizontal="center"/>
    </xf>
    <xf numFmtId="0" fontId="0" fillId="74" borderId="38" xfId="0" applyFill="1" applyBorder="1" applyAlignment="1">
      <alignment horizontal="center"/>
    </xf>
    <xf numFmtId="0" fontId="14" fillId="35" borderId="2" xfId="0" applyFont="1" applyFill="1" applyBorder="1" applyAlignment="1">
      <alignment horizontal="center" vertical="center"/>
    </xf>
    <xf numFmtId="0" fontId="10" fillId="35" borderId="2" xfId="0" applyFont="1" applyFill="1" applyBorder="1" applyAlignment="1">
      <alignment horizontal="center" vertical="center"/>
    </xf>
    <xf numFmtId="0" fontId="19" fillId="35" borderId="2" xfId="0" applyFont="1" applyFill="1" applyBorder="1" applyAlignment="1">
      <alignment horizontal="center" vertical="center"/>
    </xf>
    <xf numFmtId="0" fontId="10" fillId="35" borderId="2" xfId="0" applyFont="1" applyFill="1" applyBorder="1" applyAlignment="1">
      <alignment horizontal="center"/>
    </xf>
    <xf numFmtId="0" fontId="10" fillId="35" borderId="0" xfId="0" applyFont="1" applyFill="1" applyAlignment="1"/>
    <xf numFmtId="0" fontId="19" fillId="35" borderId="2" xfId="0" applyFont="1" applyFill="1" applyBorder="1" applyAlignment="1">
      <alignment horizontal="center"/>
    </xf>
    <xf numFmtId="0" fontId="10" fillId="35" borderId="4" xfId="0" applyFont="1" applyFill="1" applyBorder="1" applyAlignment="1">
      <alignment horizontal="center"/>
    </xf>
    <xf numFmtId="0" fontId="71" fillId="35" borderId="2" xfId="0" applyFont="1" applyFill="1" applyBorder="1" applyAlignment="1">
      <alignment horizontal="center"/>
    </xf>
    <xf numFmtId="0" fontId="70" fillId="35" borderId="2" xfId="0" applyFont="1" applyFill="1" applyBorder="1" applyAlignment="1">
      <alignment horizontal="center"/>
    </xf>
    <xf numFmtId="0" fontId="0" fillId="80" borderId="2" xfId="0" applyFill="1" applyBorder="1" applyAlignment="1">
      <alignment horizontal="center" vertical="center"/>
    </xf>
    <xf numFmtId="0" fontId="52" fillId="0" borderId="0" xfId="12"/>
    <xf numFmtId="0" fontId="74" fillId="6" borderId="0" xfId="12" applyFont="1" applyFill="1"/>
    <xf numFmtId="0" fontId="52" fillId="0" borderId="2" xfId="12" applyBorder="1"/>
    <xf numFmtId="0" fontId="52" fillId="0" borderId="0" xfId="12" applyAlignment="1">
      <alignment horizontal="center"/>
    </xf>
    <xf numFmtId="0" fontId="52" fillId="0" borderId="2" xfId="12" applyBorder="1" applyAlignment="1">
      <alignment horizontal="center"/>
    </xf>
    <xf numFmtId="0" fontId="85" fillId="80" borderId="2" xfId="0" applyFont="1" applyFill="1" applyBorder="1" applyAlignment="1"/>
    <xf numFmtId="0" fontId="148" fillId="0" borderId="2" xfId="0" applyFont="1" applyFill="1" applyBorder="1" applyAlignment="1">
      <alignment horizontal="center" vertical="center"/>
    </xf>
    <xf numFmtId="0" fontId="148" fillId="0" borderId="2" xfId="0" applyFont="1" applyFill="1" applyBorder="1" applyAlignment="1"/>
    <xf numFmtId="0" fontId="110" fillId="35" borderId="2" xfId="0" applyFont="1" applyFill="1" applyBorder="1" applyAlignment="1">
      <alignment horizontal="center" vertical="center"/>
    </xf>
    <xf numFmtId="0" fontId="110" fillId="74" borderId="2" xfId="0" applyFont="1" applyFill="1" applyBorder="1" applyAlignment="1">
      <alignment horizontal="center" vertical="center"/>
    </xf>
    <xf numFmtId="0" fontId="0" fillId="74" borderId="2" xfId="0" applyFill="1" applyBorder="1" applyAlignment="1">
      <alignment horizontal="center" vertical="center"/>
    </xf>
    <xf numFmtId="0" fontId="69" fillId="35" borderId="3" xfId="0" applyFont="1" applyFill="1" applyBorder="1" applyAlignment="1">
      <alignment horizontal="center"/>
    </xf>
    <xf numFmtId="0" fontId="2" fillId="0" borderId="0" xfId="16" applyFont="1"/>
    <xf numFmtId="0" fontId="95" fillId="0" borderId="2" xfId="0" applyFont="1" applyBorder="1" applyAlignment="1">
      <alignment horizontal="left" vertical="center" indent="2"/>
    </xf>
    <xf numFmtId="0" fontId="46" fillId="0" borderId="2" xfId="0" applyFont="1" applyBorder="1"/>
    <xf numFmtId="0" fontId="49" fillId="0" borderId="2" xfId="0" applyFont="1" applyBorder="1" applyAlignment="1">
      <alignment vertical="center" wrapText="1"/>
    </xf>
    <xf numFmtId="0" fontId="3" fillId="36" borderId="40" xfId="16" applyFont="1" applyFill="1" applyBorder="1" applyAlignment="1">
      <alignment horizontal="center"/>
    </xf>
    <xf numFmtId="0" fontId="2" fillId="59" borderId="2" xfId="16" applyFont="1" applyFill="1" applyBorder="1" applyAlignment="1">
      <alignment horizontal="center"/>
    </xf>
    <xf numFmtId="0" fontId="53" fillId="0" borderId="0" xfId="16" applyFont="1" applyBorder="1" applyAlignment="1">
      <alignment vertical="center"/>
    </xf>
    <xf numFmtId="0" fontId="19" fillId="36" borderId="2" xfId="0" applyFont="1" applyFill="1" applyBorder="1" applyAlignment="1"/>
    <xf numFmtId="0" fontId="64" fillId="71" borderId="0" xfId="0" applyFont="1" applyFill="1" applyAlignment="1">
      <alignment horizontal="center" vertical="center"/>
    </xf>
    <xf numFmtId="0" fontId="154" fillId="54" borderId="0" xfId="16" applyFont="1" applyFill="1"/>
    <xf numFmtId="0" fontId="150" fillId="6" borderId="0" xfId="16" applyFont="1" applyFill="1"/>
    <xf numFmtId="0" fontId="6" fillId="6" borderId="0" xfId="16" applyFill="1"/>
    <xf numFmtId="0" fontId="150" fillId="74" borderId="0" xfId="16" applyFont="1" applyFill="1"/>
    <xf numFmtId="0" fontId="6" fillId="74" borderId="0" xfId="16" applyFill="1"/>
    <xf numFmtId="0" fontId="150" fillId="80" borderId="0" xfId="16" applyFont="1" applyFill="1"/>
    <xf numFmtId="0" fontId="6" fillId="80" borderId="0" xfId="16" applyFill="1"/>
    <xf numFmtId="0" fontId="2" fillId="0" borderId="0" xfId="16" applyFont="1" applyAlignment="1">
      <alignment horizontal="center"/>
    </xf>
    <xf numFmtId="0" fontId="154" fillId="54" borderId="0" xfId="16" applyFont="1" applyFill="1" applyAlignment="1">
      <alignment horizontal="center"/>
    </xf>
    <xf numFmtId="0" fontId="12" fillId="54" borderId="2" xfId="0" applyFont="1" applyFill="1" applyBorder="1" applyAlignment="1">
      <alignment horizontal="center" vertical="center"/>
    </xf>
    <xf numFmtId="0" fontId="1" fillId="0" borderId="0" xfId="16" applyFont="1" applyAlignment="1">
      <alignment horizontal="center"/>
    </xf>
    <xf numFmtId="1" fontId="12" fillId="54" borderId="2" xfId="0" applyNumberFormat="1" applyFont="1" applyFill="1" applyBorder="1" applyAlignment="1">
      <alignment horizontal="center" vertical="center"/>
    </xf>
    <xf numFmtId="1" fontId="6" fillId="0" borderId="2" xfId="16" applyNumberFormat="1" applyBorder="1" applyAlignment="1">
      <alignment horizontal="center"/>
    </xf>
    <xf numFmtId="3" fontId="6" fillId="0" borderId="2" xfId="16" applyNumberFormat="1" applyBorder="1" applyAlignment="1">
      <alignment horizontal="center"/>
    </xf>
    <xf numFmtId="3" fontId="6" fillId="0" borderId="0" xfId="16" applyNumberFormat="1" applyAlignment="1">
      <alignment horizontal="center"/>
    </xf>
    <xf numFmtId="0" fontId="1" fillId="0" borderId="0" xfId="16" applyFont="1"/>
    <xf numFmtId="9" fontId="6" fillId="0" borderId="0" xfId="18" applyFont="1" applyAlignment="1">
      <alignment horizontal="center"/>
    </xf>
    <xf numFmtId="9" fontId="6" fillId="0" borderId="2" xfId="18" applyFont="1" applyBorder="1" applyAlignment="1">
      <alignment horizontal="center"/>
    </xf>
    <xf numFmtId="2" fontId="53" fillId="0" borderId="0" xfId="16" applyNumberFormat="1" applyFont="1" applyFill="1" applyBorder="1" applyAlignment="1">
      <alignment horizontal="center" vertical="center" wrapText="1"/>
    </xf>
    <xf numFmtId="1" fontId="6" fillId="88" borderId="2" xfId="16" applyNumberFormat="1" applyFill="1" applyBorder="1" applyAlignment="1">
      <alignment horizontal="center"/>
    </xf>
    <xf numFmtId="1" fontId="6" fillId="112" borderId="5" xfId="16" applyNumberFormat="1" applyFill="1" applyBorder="1" applyAlignment="1">
      <alignment horizontal="center"/>
    </xf>
    <xf numFmtId="1" fontId="6" fillId="0" borderId="0" xfId="16" applyNumberFormat="1" applyBorder="1" applyAlignment="1">
      <alignment horizontal="center"/>
    </xf>
    <xf numFmtId="1" fontId="6" fillId="112" borderId="2" xfId="16" applyNumberFormat="1" applyFill="1" applyBorder="1" applyAlignment="1">
      <alignment horizontal="center"/>
    </xf>
    <xf numFmtId="1" fontId="6" fillId="0" borderId="0" xfId="16" applyNumberFormat="1" applyAlignment="1">
      <alignment horizontal="center"/>
    </xf>
    <xf numFmtId="1" fontId="6" fillId="104" borderId="0" xfId="16" applyNumberFormat="1" applyFill="1" applyAlignment="1">
      <alignment horizontal="center"/>
    </xf>
    <xf numFmtId="1" fontId="6" fillId="0" borderId="0" xfId="16" applyNumberFormat="1"/>
    <xf numFmtId="1" fontId="6" fillId="113" borderId="0" xfId="16" applyNumberFormat="1" applyFill="1" applyAlignment="1">
      <alignment horizontal="center"/>
    </xf>
    <xf numFmtId="1" fontId="6" fillId="88" borderId="3" xfId="16" applyNumberFormat="1" applyFill="1" applyBorder="1" applyAlignment="1">
      <alignment horizontal="center"/>
    </xf>
    <xf numFmtId="1" fontId="6" fillId="112" borderId="39" xfId="16" applyNumberFormat="1" applyFill="1" applyBorder="1" applyAlignment="1">
      <alignment horizontal="center"/>
    </xf>
    <xf numFmtId="1" fontId="6" fillId="0" borderId="0" xfId="16" applyNumberFormat="1" applyFill="1" applyBorder="1" applyAlignment="1">
      <alignment horizontal="center"/>
    </xf>
    <xf numFmtId="1" fontId="6" fillId="112" borderId="3" xfId="16" applyNumberFormat="1" applyFill="1" applyBorder="1" applyAlignment="1">
      <alignment horizontal="center"/>
    </xf>
    <xf numFmtId="1" fontId="6" fillId="0" borderId="0" xfId="16" applyNumberFormat="1" applyFill="1" applyBorder="1"/>
    <xf numFmtId="1" fontId="1" fillId="0" borderId="2" xfId="16" applyNumberFormat="1" applyFont="1" applyBorder="1" applyAlignment="1">
      <alignment horizontal="center"/>
    </xf>
    <xf numFmtId="0" fontId="6" fillId="6" borderId="2" xfId="16" applyFill="1" applyBorder="1" applyAlignment="1">
      <alignment horizontal="center"/>
    </xf>
    <xf numFmtId="0" fontId="6" fillId="74" borderId="2" xfId="16" applyFill="1" applyBorder="1" applyAlignment="1">
      <alignment horizontal="center"/>
    </xf>
    <xf numFmtId="0" fontId="1" fillId="0" borderId="2" xfId="16" applyFont="1" applyBorder="1"/>
    <xf numFmtId="3" fontId="6" fillId="88" borderId="2" xfId="16" applyNumberFormat="1" applyFill="1" applyBorder="1" applyAlignment="1">
      <alignment horizontal="center"/>
    </xf>
    <xf numFmtId="0" fontId="9" fillId="0" borderId="0" xfId="19" applyFont="1"/>
    <xf numFmtId="0" fontId="60" fillId="37" borderId="0" xfId="19" applyFont="1" applyFill="1" applyAlignment="1">
      <alignment horizontal="center"/>
    </xf>
    <xf numFmtId="0" fontId="10" fillId="0" borderId="0" xfId="19" applyFont="1"/>
    <xf numFmtId="0" fontId="11" fillId="0" borderId="0" xfId="19" applyFont="1" applyAlignment="1">
      <alignment wrapText="1"/>
    </xf>
    <xf numFmtId="0" fontId="56" fillId="115" borderId="1" xfId="19" applyFont="1" applyFill="1" applyBorder="1" applyAlignment="1">
      <alignment horizontal="center" vertical="center" wrapText="1"/>
    </xf>
    <xf numFmtId="0" fontId="105" fillId="114" borderId="41" xfId="19" applyFont="1" applyFill="1" applyBorder="1" applyAlignment="1">
      <alignment horizontal="center" vertical="center" wrapText="1"/>
    </xf>
    <xf numFmtId="0" fontId="55" fillId="0" borderId="0" xfId="19" applyFont="1"/>
    <xf numFmtId="0" fontId="11" fillId="0" borderId="0" xfId="19" applyFont="1"/>
    <xf numFmtId="0" fontId="12" fillId="37" borderId="0" xfId="19" applyFont="1" applyFill="1" applyAlignment="1">
      <alignment horizontal="center" vertical="center"/>
    </xf>
    <xf numFmtId="0" fontId="156" fillId="0" borderId="0" xfId="19" applyFont="1" applyAlignment="1">
      <alignment horizontal="center" vertical="center"/>
    </xf>
    <xf numFmtId="0" fontId="10" fillId="0" borderId="0" xfId="19" applyFont="1" applyAlignment="1">
      <alignment vertical="center"/>
    </xf>
    <xf numFmtId="0" fontId="157" fillId="0" borderId="0" xfId="19" applyFont="1"/>
    <xf numFmtId="0" fontId="155" fillId="0" borderId="0" xfId="19"/>
    <xf numFmtId="0" fontId="158" fillId="116" borderId="1" xfId="19" applyFont="1" applyFill="1" applyBorder="1" applyAlignment="1">
      <alignment horizontal="center" vertical="center" wrapText="1"/>
    </xf>
    <xf numFmtId="0" fontId="159" fillId="116" borderId="1" xfId="19" applyFont="1" applyFill="1" applyBorder="1" applyAlignment="1">
      <alignment horizontal="center" vertical="center" wrapText="1"/>
    </xf>
    <xf numFmtId="0" fontId="158" fillId="116" borderId="25" xfId="19" applyFont="1" applyFill="1" applyBorder="1" applyAlignment="1">
      <alignment horizontal="center" vertical="center" wrapText="1"/>
    </xf>
    <xf numFmtId="0" fontId="159" fillId="116" borderId="25" xfId="19" applyFont="1" applyFill="1" applyBorder="1" applyAlignment="1">
      <alignment horizontal="center" vertical="center" wrapText="1"/>
    </xf>
    <xf numFmtId="0" fontId="66" fillId="0" borderId="0" xfId="19" applyFont="1"/>
    <xf numFmtId="0" fontId="66" fillId="3" borderId="0" xfId="19" applyFont="1" applyFill="1"/>
    <xf numFmtId="0" fontId="155" fillId="3" borderId="0" xfId="19" applyFill="1" applyAlignment="1">
      <alignment horizontal="right"/>
    </xf>
    <xf numFmtId="0" fontId="10" fillId="0" borderId="2" xfId="19" applyFont="1" applyBorder="1"/>
    <xf numFmtId="0" fontId="20" fillId="0" borderId="0" xfId="19" applyFont="1" applyAlignment="1">
      <alignment horizontal="center" vertical="center"/>
    </xf>
    <xf numFmtId="0" fontId="72" fillId="0" borderId="0" xfId="19" applyFont="1" applyAlignment="1">
      <alignment horizontal="center" vertical="center"/>
    </xf>
    <xf numFmtId="0" fontId="10" fillId="0" borderId="0" xfId="19" applyFont="1" applyAlignment="1">
      <alignment horizontal="center" vertical="center"/>
    </xf>
    <xf numFmtId="0" fontId="160" fillId="115" borderId="20" xfId="19" applyFont="1" applyFill="1" applyBorder="1"/>
    <xf numFmtId="0" fontId="160" fillId="115" borderId="0" xfId="19" applyFont="1" applyFill="1"/>
    <xf numFmtId="0" fontId="110" fillId="0" borderId="0" xfId="19" applyFont="1"/>
    <xf numFmtId="0" fontId="148" fillId="74" borderId="2" xfId="19" applyFont="1" applyFill="1" applyBorder="1" applyAlignment="1">
      <alignment horizontal="center" vertical="center"/>
    </xf>
    <xf numFmtId="0" fontId="148" fillId="80" borderId="2" xfId="19" applyFont="1" applyFill="1" applyBorder="1" applyAlignment="1">
      <alignment horizontal="center" vertical="center"/>
    </xf>
    <xf numFmtId="0" fontId="148" fillId="35" borderId="0" xfId="19" applyFont="1" applyFill="1" applyAlignment="1">
      <alignment horizontal="center" vertical="center"/>
    </xf>
    <xf numFmtId="0" fontId="161" fillId="34" borderId="2" xfId="19" applyFont="1" applyFill="1" applyBorder="1" applyAlignment="1">
      <alignment horizontal="center"/>
    </xf>
    <xf numFmtId="0" fontId="148" fillId="36" borderId="2" xfId="19" applyFont="1" applyFill="1" applyBorder="1" applyAlignment="1">
      <alignment horizontal="center" vertical="center"/>
    </xf>
    <xf numFmtId="0" fontId="162" fillId="3" borderId="1" xfId="19" applyFont="1" applyFill="1" applyBorder="1"/>
    <xf numFmtId="0" fontId="163" fillId="0" borderId="2" xfId="19" applyFont="1" applyBorder="1" applyAlignment="1">
      <alignment horizontal="center"/>
    </xf>
    <xf numFmtId="0" fontId="163" fillId="74" borderId="2" xfId="19" applyFont="1" applyFill="1" applyBorder="1" applyAlignment="1">
      <alignment horizontal="center"/>
    </xf>
    <xf numFmtId="0" fontId="163" fillId="80" borderId="2" xfId="19" applyFont="1" applyFill="1" applyBorder="1" applyAlignment="1">
      <alignment horizontal="center"/>
    </xf>
    <xf numFmtId="0" fontId="163" fillId="35" borderId="2" xfId="19" applyFont="1" applyFill="1" applyBorder="1" applyAlignment="1">
      <alignment horizontal="center"/>
    </xf>
    <xf numFmtId="0" fontId="162" fillId="115" borderId="2" xfId="19" applyFont="1" applyFill="1" applyBorder="1"/>
    <xf numFmtId="0" fontId="110" fillId="0" borderId="2" xfId="19" applyFont="1" applyBorder="1"/>
    <xf numFmtId="0" fontId="164" fillId="117" borderId="2" xfId="19" applyFont="1" applyFill="1" applyBorder="1"/>
    <xf numFmtId="0" fontId="110" fillId="0" borderId="2" xfId="19" applyFont="1" applyBorder="1" applyAlignment="1">
      <alignment horizontal="center"/>
    </xf>
    <xf numFmtId="0" fontId="110" fillId="35" borderId="2" xfId="19" applyFont="1" applyFill="1" applyBorder="1" applyAlignment="1">
      <alignment horizontal="center"/>
    </xf>
    <xf numFmtId="0" fontId="110" fillId="35" borderId="0" xfId="19" applyFont="1" applyFill="1"/>
    <xf numFmtId="0" fontId="164" fillId="115" borderId="2" xfId="19" applyFont="1" applyFill="1" applyBorder="1"/>
    <xf numFmtId="0" fontId="163" fillId="0" borderId="2" xfId="19" applyFont="1" applyBorder="1"/>
    <xf numFmtId="0" fontId="165" fillId="0" borderId="2" xfId="19" applyFont="1" applyBorder="1" applyAlignment="1">
      <alignment horizontal="center"/>
    </xf>
    <xf numFmtId="0" fontId="165" fillId="35" borderId="2" xfId="19" applyFont="1" applyFill="1" applyBorder="1" applyAlignment="1">
      <alignment horizontal="center"/>
    </xf>
    <xf numFmtId="0" fontId="163" fillId="0" borderId="2" xfId="19" applyFont="1" applyBorder="1" applyAlignment="1">
      <alignment vertical="center"/>
    </xf>
    <xf numFmtId="0" fontId="110" fillId="35" borderId="2" xfId="19" applyFont="1" applyFill="1" applyBorder="1"/>
    <xf numFmtId="0" fontId="166" fillId="54" borderId="0" xfId="19" applyFont="1" applyFill="1" applyAlignment="1">
      <alignment horizontal="center"/>
    </xf>
    <xf numFmtId="0" fontId="163" fillId="0" borderId="0" xfId="19" applyFont="1" applyAlignment="1">
      <alignment horizontal="center"/>
    </xf>
    <xf numFmtId="0" fontId="163" fillId="0" borderId="0" xfId="19" applyFont="1"/>
    <xf numFmtId="0" fontId="167" fillId="116" borderId="2" xfId="19" applyFont="1" applyFill="1" applyBorder="1"/>
    <xf numFmtId="0" fontId="9" fillId="0" borderId="0" xfId="19" applyFont="1" applyAlignment="1">
      <alignment wrapText="1"/>
    </xf>
    <xf numFmtId="0" fontId="60" fillId="37" borderId="0" xfId="19" applyFont="1" applyFill="1" applyAlignment="1">
      <alignment horizontal="center" wrapText="1"/>
    </xf>
    <xf numFmtId="0" fontId="10" fillId="0" borderId="0" xfId="19" applyFont="1" applyAlignment="1">
      <alignment wrapText="1"/>
    </xf>
    <xf numFmtId="0" fontId="112" fillId="0" borderId="0" xfId="19" applyFont="1" applyAlignment="1">
      <alignment wrapText="1"/>
    </xf>
    <xf numFmtId="0" fontId="108" fillId="118" borderId="1" xfId="19" applyFont="1" applyFill="1" applyBorder="1" applyAlignment="1">
      <alignment horizontal="center" vertical="center" wrapText="1"/>
    </xf>
    <xf numFmtId="0" fontId="108" fillId="118" borderId="20" xfId="19" applyFont="1" applyFill="1" applyBorder="1" applyAlignment="1">
      <alignment horizontal="center" vertical="center" wrapText="1"/>
    </xf>
    <xf numFmtId="0" fontId="66" fillId="119" borderId="42" xfId="19" applyFont="1" applyFill="1" applyBorder="1" applyAlignment="1">
      <alignment horizontal="center" vertical="center" wrapText="1"/>
    </xf>
    <xf numFmtId="0" fontId="66" fillId="120" borderId="42" xfId="19" applyFont="1" applyFill="1" applyBorder="1" applyAlignment="1">
      <alignment horizontal="center" vertical="center" wrapText="1"/>
    </xf>
    <xf numFmtId="0" fontId="66" fillId="119" borderId="6" xfId="19" applyFont="1" applyFill="1" applyBorder="1" applyAlignment="1">
      <alignment horizontal="center" vertical="center" wrapText="1"/>
    </xf>
    <xf numFmtId="0" fontId="155" fillId="119" borderId="42" xfId="19" applyFill="1" applyBorder="1" applyAlignment="1">
      <alignment horizontal="center" vertical="center" wrapText="1"/>
    </xf>
    <xf numFmtId="0" fontId="55" fillId="0" borderId="0" xfId="19" applyFont="1" applyAlignment="1">
      <alignment wrapText="1"/>
    </xf>
    <xf numFmtId="0" fontId="66" fillId="120" borderId="6" xfId="19" applyFont="1" applyFill="1" applyBorder="1" applyAlignment="1">
      <alignment horizontal="center" vertical="center" wrapText="1"/>
    </xf>
    <xf numFmtId="0" fontId="12" fillId="37" borderId="0" xfId="19" applyFont="1" applyFill="1" applyAlignment="1">
      <alignment horizontal="center" vertical="center" wrapText="1"/>
    </xf>
    <xf numFmtId="0" fontId="72" fillId="0" borderId="0" xfId="19" applyFont="1" applyAlignment="1">
      <alignment horizontal="center" vertical="center" wrapText="1"/>
    </xf>
    <xf numFmtId="0" fontId="10" fillId="0" borderId="0" xfId="19" applyFont="1" applyAlignment="1">
      <alignment horizontal="center" wrapText="1"/>
    </xf>
    <xf numFmtId="0" fontId="12" fillId="37" borderId="0" xfId="19" applyFont="1" applyFill="1" applyAlignment="1">
      <alignment horizontal="center" wrapText="1"/>
    </xf>
    <xf numFmtId="0" fontId="10" fillId="0" borderId="2" xfId="19" applyFont="1" applyBorder="1" applyAlignment="1">
      <alignment wrapText="1"/>
    </xf>
    <xf numFmtId="0" fontId="112" fillId="0" borderId="0" xfId="19" applyFont="1"/>
    <xf numFmtId="0" fontId="55" fillId="121" borderId="1" xfId="19" applyFont="1" applyFill="1" applyBorder="1" applyAlignment="1">
      <alignment horizontal="center" vertical="center" wrapText="1"/>
    </xf>
    <xf numFmtId="0" fontId="161" fillId="122" borderId="20" xfId="19" applyFont="1" applyFill="1" applyBorder="1"/>
    <xf numFmtId="0" fontId="110" fillId="123" borderId="0" xfId="19" applyFont="1" applyFill="1"/>
    <xf numFmtId="0" fontId="148" fillId="0" borderId="0" xfId="19" applyFont="1" applyAlignment="1">
      <alignment horizontal="center" vertical="center"/>
    </xf>
    <xf numFmtId="0" fontId="163" fillId="118" borderId="2" xfId="19" applyFont="1" applyFill="1" applyBorder="1"/>
    <xf numFmtId="0" fontId="110" fillId="123" borderId="2" xfId="19" applyFont="1" applyFill="1" applyBorder="1"/>
    <xf numFmtId="0" fontId="110" fillId="121" borderId="2" xfId="19" applyFont="1" applyFill="1" applyBorder="1"/>
    <xf numFmtId="0" fontId="110" fillId="0" borderId="0" xfId="19" applyFont="1" applyAlignment="1">
      <alignment horizontal="center"/>
    </xf>
    <xf numFmtId="0" fontId="162" fillId="0" borderId="0" xfId="19" applyFont="1"/>
    <xf numFmtId="0" fontId="163" fillId="0" borderId="0" xfId="19" applyFont="1" applyAlignment="1">
      <alignment vertical="center"/>
    </xf>
    <xf numFmtId="0" fontId="158" fillId="5" borderId="1" xfId="19" applyFont="1" applyFill="1" applyBorder="1" applyAlignment="1">
      <alignment horizontal="center" vertical="center" wrapText="1"/>
    </xf>
    <xf numFmtId="0" fontId="66" fillId="79" borderId="42" xfId="19" applyFont="1" applyFill="1" applyBorder="1" applyAlignment="1">
      <alignment horizontal="center" vertical="center" wrapText="1"/>
    </xf>
    <xf numFmtId="0" fontId="11" fillId="0" borderId="0" xfId="19" applyFont="1" applyAlignment="1">
      <alignment horizontal="center" vertical="center" wrapText="1"/>
    </xf>
    <xf numFmtId="0" fontId="108" fillId="0" borderId="0" xfId="19" applyFont="1" applyAlignment="1">
      <alignment horizontal="center" vertical="center" wrapText="1"/>
    </xf>
    <xf numFmtId="0" fontId="56" fillId="0" borderId="0" xfId="19" applyFont="1" applyAlignment="1">
      <alignment horizontal="center" vertical="center" wrapText="1"/>
    </xf>
    <xf numFmtId="0" fontId="10" fillId="0" borderId="0" xfId="19" applyFont="1" applyAlignment="1">
      <alignment horizontal="right" wrapText="1"/>
    </xf>
    <xf numFmtId="0" fontId="11" fillId="0" borderId="2" xfId="19" applyFont="1" applyBorder="1" applyAlignment="1">
      <alignment wrapText="1"/>
    </xf>
    <xf numFmtId="0" fontId="10" fillId="0" borderId="0" xfId="19" applyFont="1" applyAlignment="1">
      <alignment horizontal="center" vertical="center" wrapText="1"/>
    </xf>
    <xf numFmtId="0" fontId="168" fillId="124" borderId="1" xfId="19" applyFont="1" applyFill="1" applyBorder="1" applyAlignment="1">
      <alignment horizontal="center" vertical="center" wrapText="1"/>
    </xf>
    <xf numFmtId="0" fontId="168" fillId="124" borderId="20" xfId="19" applyFont="1" applyFill="1" applyBorder="1" applyAlignment="1">
      <alignment horizontal="center" vertical="center" wrapText="1"/>
    </xf>
    <xf numFmtId="0" fontId="168" fillId="124" borderId="2" xfId="19" applyFont="1" applyFill="1" applyBorder="1" applyAlignment="1">
      <alignment horizontal="center" vertical="center" wrapText="1"/>
    </xf>
    <xf numFmtId="0" fontId="11" fillId="3" borderId="0" xfId="19" applyFont="1" applyFill="1" applyAlignment="1">
      <alignment wrapText="1"/>
    </xf>
    <xf numFmtId="0" fontId="169" fillId="5" borderId="1" xfId="19" applyFont="1" applyFill="1" applyBorder="1"/>
    <xf numFmtId="0" fontId="155" fillId="37" borderId="0" xfId="19" applyFill="1"/>
    <xf numFmtId="0" fontId="90" fillId="34" borderId="1" xfId="19" applyFont="1" applyFill="1" applyBorder="1" applyAlignment="1">
      <alignment horizontal="center"/>
    </xf>
    <xf numFmtId="0" fontId="90" fillId="34" borderId="25" xfId="19" applyFont="1" applyFill="1" applyBorder="1" applyAlignment="1">
      <alignment horizontal="center"/>
    </xf>
    <xf numFmtId="0" fontId="148" fillId="36" borderId="0" xfId="19" applyFont="1" applyFill="1" applyAlignment="1">
      <alignment horizontal="center" vertical="center"/>
    </xf>
    <xf numFmtId="0" fontId="66" fillId="0" borderId="20" xfId="19" applyFont="1" applyBorder="1" applyAlignment="1">
      <alignment horizontal="center"/>
    </xf>
    <xf numFmtId="0" fontId="66" fillId="0" borderId="2" xfId="19" applyFont="1" applyBorder="1" applyAlignment="1">
      <alignment horizontal="center"/>
    </xf>
    <xf numFmtId="0" fontId="66" fillId="80" borderId="2" xfId="19" applyFont="1" applyFill="1" applyBorder="1" applyAlignment="1">
      <alignment horizontal="center"/>
    </xf>
    <xf numFmtId="0" fontId="66" fillId="35" borderId="2" xfId="19" applyFont="1" applyFill="1" applyBorder="1" applyAlignment="1">
      <alignment horizontal="center"/>
    </xf>
    <xf numFmtId="0" fontId="170" fillId="5" borderId="2" xfId="19" applyFont="1" applyFill="1" applyBorder="1"/>
    <xf numFmtId="0" fontId="155" fillId="0" borderId="2" xfId="19" applyBorder="1"/>
    <xf numFmtId="0" fontId="155" fillId="35" borderId="2" xfId="19" applyFill="1" applyBorder="1" applyAlignment="1">
      <alignment horizontal="center"/>
    </xf>
    <xf numFmtId="0" fontId="66" fillId="0" borderId="2" xfId="19" applyFont="1" applyBorder="1" applyAlignment="1">
      <alignment vertical="center"/>
    </xf>
    <xf numFmtId="0" fontId="66" fillId="0" borderId="2" xfId="19" applyFont="1" applyBorder="1"/>
    <xf numFmtId="0" fontId="53" fillId="35" borderId="2" xfId="19" applyFont="1" applyFill="1" applyBorder="1" applyAlignment="1">
      <alignment horizontal="center"/>
    </xf>
    <xf numFmtId="0" fontId="155" fillId="35" borderId="2" xfId="19" applyFill="1" applyBorder="1"/>
    <xf numFmtId="0" fontId="170" fillId="37" borderId="2" xfId="19" applyFont="1" applyFill="1" applyBorder="1"/>
    <xf numFmtId="0" fontId="155" fillId="80" borderId="2" xfId="19" applyFill="1" applyBorder="1"/>
    <xf numFmtId="0" fontId="53" fillId="35" borderId="2" xfId="19" applyFont="1" applyFill="1" applyBorder="1"/>
    <xf numFmtId="0" fontId="91" fillId="54" borderId="0" xfId="19" applyFont="1" applyFill="1" applyAlignment="1">
      <alignment horizontal="center"/>
    </xf>
    <xf numFmtId="0" fontId="66" fillId="0" borderId="0" xfId="19" applyFont="1" applyAlignment="1">
      <alignment horizontal="center"/>
    </xf>
    <xf numFmtId="0" fontId="155" fillId="0" borderId="0" xfId="19" applyAlignment="1">
      <alignment horizontal="center"/>
    </xf>
    <xf numFmtId="0" fontId="171" fillId="125" borderId="2" xfId="19" applyFont="1" applyFill="1" applyBorder="1"/>
    <xf numFmtId="0" fontId="168" fillId="126" borderId="2" xfId="19" applyFont="1" applyFill="1" applyBorder="1" applyAlignment="1">
      <alignment horizontal="center" vertical="center" wrapText="1"/>
    </xf>
    <xf numFmtId="0" fontId="168" fillId="126" borderId="12" xfId="19" applyFont="1" applyFill="1" applyBorder="1" applyAlignment="1">
      <alignment horizontal="center" vertical="center" wrapText="1"/>
    </xf>
    <xf numFmtId="0" fontId="168" fillId="126" borderId="1" xfId="19" applyFont="1" applyFill="1" applyBorder="1" applyAlignment="1">
      <alignment horizontal="center" vertical="center" wrapText="1"/>
    </xf>
    <xf numFmtId="0" fontId="10" fillId="3" borderId="0" xfId="19" applyFont="1" applyFill="1" applyAlignment="1">
      <alignment horizontal="right" wrapText="1"/>
    </xf>
    <xf numFmtId="0" fontId="172" fillId="126" borderId="1" xfId="19" applyFont="1" applyFill="1" applyBorder="1"/>
    <xf numFmtId="0" fontId="172" fillId="126" borderId="0" xfId="19" applyFont="1" applyFill="1"/>
    <xf numFmtId="0" fontId="110" fillId="128" borderId="0" xfId="19" applyFont="1" applyFill="1"/>
    <xf numFmtId="0" fontId="161" fillId="34" borderId="1" xfId="19" applyFont="1" applyFill="1" applyBorder="1" applyAlignment="1">
      <alignment horizontal="center"/>
    </xf>
    <xf numFmtId="0" fontId="163" fillId="0" borderId="1" xfId="19" applyFont="1" applyBorder="1" applyAlignment="1">
      <alignment horizontal="center"/>
    </xf>
    <xf numFmtId="0" fontId="163" fillId="35" borderId="1" xfId="19" applyFont="1" applyFill="1" applyBorder="1" applyAlignment="1">
      <alignment horizontal="center"/>
    </xf>
    <xf numFmtId="0" fontId="171" fillId="126" borderId="1" xfId="19" applyFont="1" applyFill="1" applyBorder="1"/>
    <xf numFmtId="0" fontId="110" fillId="0" borderId="1" xfId="19" applyFont="1" applyBorder="1" applyAlignment="1">
      <alignment horizontal="center"/>
    </xf>
    <xf numFmtId="0" fontId="110" fillId="35" borderId="1" xfId="19" applyFont="1" applyFill="1" applyBorder="1" applyAlignment="1">
      <alignment horizontal="center"/>
    </xf>
    <xf numFmtId="0" fontId="18" fillId="0" borderId="0" xfId="19" applyFont="1" applyAlignment="1">
      <alignment horizontal="center" vertical="center" wrapText="1"/>
    </xf>
    <xf numFmtId="0" fontId="108" fillId="129" borderId="2" xfId="19" applyFont="1" applyFill="1" applyBorder="1" applyAlignment="1">
      <alignment horizontal="center" vertical="center" wrapText="1"/>
    </xf>
    <xf numFmtId="0" fontId="11" fillId="3" borderId="0" xfId="19" applyFont="1" applyFill="1" applyAlignment="1">
      <alignment horizontal="center" vertical="center" wrapText="1"/>
    </xf>
    <xf numFmtId="0" fontId="10" fillId="3" borderId="0" xfId="19" applyFont="1" applyFill="1" applyAlignment="1">
      <alignment horizontal="center" vertical="center" wrapText="1"/>
    </xf>
    <xf numFmtId="0" fontId="108" fillId="130" borderId="1" xfId="19" applyFont="1" applyFill="1" applyBorder="1" applyAlignment="1">
      <alignment horizontal="center" vertical="center" wrapText="1"/>
    </xf>
    <xf numFmtId="0" fontId="168" fillId="0" borderId="0" xfId="19" applyFont="1" applyAlignment="1">
      <alignment horizontal="center" vertical="center"/>
    </xf>
    <xf numFmtId="0" fontId="11" fillId="3" borderId="0" xfId="19" applyFont="1" applyFill="1"/>
    <xf numFmtId="0" fontId="48" fillId="0" borderId="0" xfId="19" applyFont="1" applyAlignment="1">
      <alignment horizontal="center" vertical="center" wrapText="1"/>
    </xf>
    <xf numFmtId="0" fontId="108" fillId="131" borderId="1" xfId="19" applyFont="1" applyFill="1" applyBorder="1" applyAlignment="1">
      <alignment horizontal="center" vertical="center" wrapText="1"/>
    </xf>
    <xf numFmtId="0" fontId="168" fillId="0" borderId="0" xfId="19" applyFont="1" applyAlignment="1">
      <alignment horizontal="center" vertical="center" wrapText="1"/>
    </xf>
    <xf numFmtId="0" fontId="72" fillId="0" borderId="0" xfId="19" applyFont="1" applyAlignment="1">
      <alignment horizontal="center" wrapText="1"/>
    </xf>
    <xf numFmtId="0" fontId="9" fillId="0" borderId="2" xfId="19" applyFont="1" applyBorder="1"/>
    <xf numFmtId="0" fontId="108" fillId="132" borderId="12" xfId="19" applyFont="1" applyFill="1" applyBorder="1" applyAlignment="1">
      <alignment horizontal="center" vertical="center" wrapText="1"/>
    </xf>
    <xf numFmtId="0" fontId="108" fillId="132" borderId="1" xfId="19" applyFont="1" applyFill="1" applyBorder="1" applyAlignment="1">
      <alignment horizontal="center" vertical="center" wrapText="1"/>
    </xf>
    <xf numFmtId="0" fontId="161" fillId="129" borderId="20" xfId="19" applyFont="1" applyFill="1" applyBorder="1"/>
    <xf numFmtId="0" fontId="163" fillId="129" borderId="2" xfId="19" applyFont="1" applyFill="1" applyBorder="1"/>
    <xf numFmtId="0" fontId="163" fillId="0" borderId="0" xfId="19" applyFont="1" applyAlignment="1">
      <alignment horizontal="left" vertical="center"/>
    </xf>
    <xf numFmtId="0" fontId="114" fillId="133" borderId="20" xfId="19" applyFont="1" applyFill="1" applyBorder="1"/>
    <xf numFmtId="0" fontId="90" fillId="34" borderId="2" xfId="19" applyFont="1" applyFill="1" applyBorder="1" applyAlignment="1">
      <alignment horizontal="center"/>
    </xf>
    <xf numFmtId="0" fontId="115" fillId="133" borderId="2" xfId="19" applyFont="1" applyFill="1" applyBorder="1"/>
    <xf numFmtId="0" fontId="71" fillId="0" borderId="2" xfId="19" applyFont="1" applyBorder="1" applyAlignment="1">
      <alignment wrapText="1"/>
    </xf>
    <xf numFmtId="0" fontId="71" fillId="0" borderId="2" xfId="19" applyFont="1" applyBorder="1" applyAlignment="1">
      <alignment horizontal="justify" vertical="center"/>
    </xf>
    <xf numFmtId="0" fontId="71" fillId="0" borderId="2" xfId="19" applyFont="1" applyBorder="1"/>
    <xf numFmtId="0" fontId="114" fillId="134" borderId="20" xfId="19" applyFont="1" applyFill="1" applyBorder="1"/>
    <xf numFmtId="0" fontId="115" fillId="134" borderId="2" xfId="19" applyFont="1" applyFill="1" applyBorder="1"/>
    <xf numFmtId="0" fontId="66" fillId="0" borderId="2" xfId="19" applyFont="1" applyBorder="1" applyAlignment="1">
      <alignment horizontal="justify" vertical="center"/>
    </xf>
    <xf numFmtId="0" fontId="114" fillId="135" borderId="20" xfId="19" applyFont="1" applyFill="1" applyBorder="1"/>
    <xf numFmtId="0" fontId="173" fillId="0" borderId="0" xfId="19" applyFont="1" applyAlignment="1">
      <alignment horizontal="center"/>
    </xf>
    <xf numFmtId="0" fontId="173" fillId="0" borderId="0" xfId="19" applyFont="1"/>
    <xf numFmtId="0" fontId="115" fillId="135" borderId="2" xfId="19" applyFont="1" applyFill="1" applyBorder="1"/>
    <xf numFmtId="0" fontId="168" fillId="136" borderId="2" xfId="19" applyFont="1" applyFill="1" applyBorder="1" applyAlignment="1">
      <alignment horizontal="center" vertical="center" wrapText="1"/>
    </xf>
    <xf numFmtId="14" fontId="10" fillId="0" borderId="0" xfId="19" applyNumberFormat="1" applyFont="1"/>
    <xf numFmtId="0" fontId="168" fillId="137" borderId="2" xfId="19" applyFont="1" applyFill="1" applyBorder="1" applyAlignment="1">
      <alignment horizontal="center" vertical="center" wrapText="1"/>
    </xf>
    <xf numFmtId="0" fontId="168" fillId="138" borderId="12" xfId="19" applyFont="1" applyFill="1" applyBorder="1" applyAlignment="1">
      <alignment horizontal="center" vertical="center" wrapText="1"/>
    </xf>
    <xf numFmtId="0" fontId="168" fillId="138" borderId="1" xfId="19" applyFont="1" applyFill="1" applyBorder="1" applyAlignment="1">
      <alignment horizontal="center" vertical="center" wrapText="1"/>
    </xf>
    <xf numFmtId="0" fontId="104" fillId="0" borderId="0" xfId="19" applyFont="1" applyAlignment="1">
      <alignment horizontal="center"/>
    </xf>
    <xf numFmtId="0" fontId="174" fillId="136" borderId="19" xfId="19" applyFont="1" applyFill="1" applyBorder="1"/>
    <xf numFmtId="0" fontId="30" fillId="0" borderId="0" xfId="19" applyFont="1"/>
    <xf numFmtId="0" fontId="175" fillId="34" borderId="2" xfId="19" applyFont="1" applyFill="1" applyBorder="1" applyAlignment="1">
      <alignment horizontal="center"/>
    </xf>
    <xf numFmtId="0" fontId="175" fillId="34" borderId="4" xfId="19" applyFont="1" applyFill="1" applyBorder="1" applyAlignment="1">
      <alignment horizontal="center"/>
    </xf>
    <xf numFmtId="0" fontId="173" fillId="0" borderId="5" xfId="19" applyFont="1" applyBorder="1" applyAlignment="1">
      <alignment horizontal="center"/>
    </xf>
    <xf numFmtId="0" fontId="173" fillId="0" borderId="7" xfId="19" applyFont="1" applyBorder="1" applyAlignment="1">
      <alignment horizontal="center"/>
    </xf>
    <xf numFmtId="0" fontId="173" fillId="74" borderId="7" xfId="19" applyFont="1" applyFill="1" applyBorder="1" applyAlignment="1">
      <alignment horizontal="center"/>
    </xf>
    <xf numFmtId="0" fontId="173" fillId="80" borderId="7" xfId="19" applyFont="1" applyFill="1" applyBorder="1" applyAlignment="1">
      <alignment horizontal="center"/>
    </xf>
    <xf numFmtId="0" fontId="173" fillId="35" borderId="7" xfId="19" applyFont="1" applyFill="1" applyBorder="1" applyAlignment="1">
      <alignment horizontal="center"/>
    </xf>
    <xf numFmtId="0" fontId="176" fillId="136" borderId="2" xfId="19" applyFont="1" applyFill="1" applyBorder="1"/>
    <xf numFmtId="0" fontId="30" fillId="0" borderId="2" xfId="19" applyFont="1" applyBorder="1"/>
    <xf numFmtId="0" fontId="173" fillId="0" borderId="2" xfId="19" applyFont="1" applyBorder="1"/>
    <xf numFmtId="0" fontId="173" fillId="0" borderId="0" xfId="19" applyFont="1" applyAlignment="1">
      <alignment horizontal="left" vertical="center"/>
    </xf>
    <xf numFmtId="0" fontId="30" fillId="35" borderId="0" xfId="19" applyFont="1" applyFill="1"/>
    <xf numFmtId="0" fontId="177" fillId="54" borderId="0" xfId="19" applyFont="1" applyFill="1" applyAlignment="1">
      <alignment horizontal="center"/>
    </xf>
    <xf numFmtId="0" fontId="172" fillId="138" borderId="20" xfId="19" applyFont="1" applyFill="1" applyBorder="1"/>
    <xf numFmtId="0" fontId="161" fillId="34" borderId="25" xfId="19" applyFont="1" applyFill="1" applyBorder="1" applyAlignment="1">
      <alignment horizontal="center"/>
    </xf>
    <xf numFmtId="0" fontId="164" fillId="138" borderId="2" xfId="19" applyFont="1" applyFill="1" applyBorder="1"/>
    <xf numFmtId="0" fontId="178" fillId="0" borderId="0" xfId="19" applyFont="1" applyAlignment="1">
      <alignment horizontal="left" vertical="center" wrapText="1" indent="1"/>
    </xf>
    <xf numFmtId="0" fontId="153" fillId="0" borderId="2" xfId="19" applyFont="1" applyBorder="1"/>
    <xf numFmtId="0" fontId="108" fillId="2" borderId="1" xfId="19" applyFont="1" applyFill="1" applyBorder="1" applyAlignment="1">
      <alignment horizontal="center" vertical="center" wrapText="1"/>
    </xf>
    <xf numFmtId="0" fontId="156" fillId="0" borderId="0" xfId="19" applyFont="1" applyAlignment="1">
      <alignment horizontal="center" vertical="center" wrapText="1"/>
    </xf>
    <xf numFmtId="0" fontId="156" fillId="3" borderId="0" xfId="19" applyFont="1" applyFill="1" applyAlignment="1">
      <alignment horizontal="center" vertical="center" wrapText="1"/>
    </xf>
    <xf numFmtId="0" fontId="9" fillId="0" borderId="0" xfId="19" applyFont="1" applyAlignment="1">
      <alignment horizontal="center" vertical="center" wrapText="1"/>
    </xf>
    <xf numFmtId="0" fontId="112" fillId="0" borderId="0" xfId="19" applyFont="1" applyAlignment="1">
      <alignment horizontal="center" vertical="center" wrapText="1"/>
    </xf>
    <xf numFmtId="0" fontId="108" fillId="4" borderId="45" xfId="19" applyFont="1" applyFill="1" applyBorder="1" applyAlignment="1">
      <alignment horizontal="center" vertical="center" wrapText="1"/>
    </xf>
    <xf numFmtId="0" fontId="108" fillId="4" borderId="1" xfId="19" applyFont="1" applyFill="1" applyBorder="1" applyAlignment="1">
      <alignment horizontal="center" vertical="center" wrapText="1"/>
    </xf>
    <xf numFmtId="0" fontId="179" fillId="139" borderId="20" xfId="19" applyFont="1" applyFill="1" applyBorder="1"/>
    <xf numFmtId="0" fontId="180" fillId="0" borderId="0" xfId="19" applyFont="1"/>
    <xf numFmtId="0" fontId="181" fillId="0" borderId="2" xfId="19" applyFont="1" applyBorder="1" applyAlignment="1">
      <alignment horizontal="center"/>
    </xf>
    <xf numFmtId="0" fontId="181" fillId="74" borderId="2" xfId="19" applyFont="1" applyFill="1" applyBorder="1" applyAlignment="1">
      <alignment horizontal="center"/>
    </xf>
    <xf numFmtId="0" fontId="181" fillId="80" borderId="2" xfId="19" applyFont="1" applyFill="1" applyBorder="1" applyAlignment="1">
      <alignment horizontal="center"/>
    </xf>
    <xf numFmtId="0" fontId="181" fillId="35" borderId="2" xfId="19" applyFont="1" applyFill="1" applyBorder="1" applyAlignment="1">
      <alignment horizontal="center"/>
    </xf>
    <xf numFmtId="0" fontId="182" fillId="139" borderId="2" xfId="19" applyFont="1" applyFill="1" applyBorder="1"/>
    <xf numFmtId="0" fontId="65" fillId="0" borderId="2" xfId="19" applyFont="1" applyBorder="1" applyAlignment="1">
      <alignment horizontal="justify" vertical="center"/>
    </xf>
    <xf numFmtId="0" fontId="180" fillId="0" borderId="2" xfId="19" applyFont="1" applyBorder="1"/>
    <xf numFmtId="0" fontId="182" fillId="60" borderId="2" xfId="19" applyFont="1" applyFill="1" applyBorder="1"/>
    <xf numFmtId="0" fontId="181" fillId="0" borderId="0" xfId="19" applyFont="1" applyAlignment="1">
      <alignment horizontal="center"/>
    </xf>
    <xf numFmtId="0" fontId="183" fillId="54" borderId="0" xfId="19" applyFont="1" applyFill="1" applyAlignment="1">
      <alignment horizontal="center"/>
    </xf>
    <xf numFmtId="0" fontId="183" fillId="0" borderId="0" xfId="19" applyFont="1" applyAlignment="1">
      <alignment horizontal="center"/>
    </xf>
    <xf numFmtId="0" fontId="181" fillId="0" borderId="0" xfId="19" applyFont="1"/>
    <xf numFmtId="0" fontId="114" fillId="140" borderId="20" xfId="19" applyFont="1" applyFill="1" applyBorder="1"/>
    <xf numFmtId="0" fontId="180" fillId="35" borderId="0" xfId="19" applyFont="1" applyFill="1"/>
    <xf numFmtId="0" fontId="115" fillId="140" borderId="2" xfId="19" applyFont="1" applyFill="1" applyBorder="1"/>
    <xf numFmtId="0" fontId="166" fillId="0" borderId="0" xfId="19" applyFont="1" applyAlignment="1">
      <alignment horizontal="center"/>
    </xf>
    <xf numFmtId="0" fontId="168" fillId="141" borderId="1" xfId="19" applyFont="1" applyFill="1" applyBorder="1" applyAlignment="1">
      <alignment horizontal="center" vertical="center" wrapText="1"/>
    </xf>
    <xf numFmtId="0" fontId="12" fillId="37" borderId="0" xfId="19" applyFont="1" applyFill="1" applyAlignment="1">
      <alignment horizontal="center"/>
    </xf>
    <xf numFmtId="0" fontId="156" fillId="0" borderId="0" xfId="19" applyFont="1" applyAlignment="1">
      <alignment horizontal="center"/>
    </xf>
    <xf numFmtId="0" fontId="156" fillId="3" borderId="0" xfId="19" applyFont="1" applyFill="1" applyAlignment="1">
      <alignment horizontal="center"/>
    </xf>
    <xf numFmtId="0" fontId="156" fillId="3" borderId="0" xfId="19" applyFont="1" applyFill="1" applyAlignment="1">
      <alignment horizontal="center" vertical="center"/>
    </xf>
    <xf numFmtId="0" fontId="55" fillId="142" borderId="1" xfId="19" applyFont="1" applyFill="1" applyBorder="1" applyAlignment="1">
      <alignment horizontal="center" vertical="center" wrapText="1"/>
    </xf>
    <xf numFmtId="0" fontId="12" fillId="0" borderId="0" xfId="19" applyFont="1" applyAlignment="1">
      <alignment horizontal="center" vertical="center"/>
    </xf>
    <xf numFmtId="0" fontId="168" fillId="143" borderId="1" xfId="19" applyFont="1" applyFill="1" applyBorder="1" applyAlignment="1">
      <alignment horizontal="center" vertical="center" wrapText="1"/>
    </xf>
    <xf numFmtId="0" fontId="184" fillId="144" borderId="1" xfId="19" applyFont="1" applyFill="1" applyBorder="1" applyAlignment="1">
      <alignment horizontal="center" vertical="center" wrapText="1"/>
    </xf>
    <xf numFmtId="0" fontId="55" fillId="145" borderId="1" xfId="19" applyFont="1" applyFill="1" applyBorder="1" applyAlignment="1">
      <alignment horizontal="center" vertical="center" wrapText="1"/>
    </xf>
    <xf numFmtId="0" fontId="172" fillId="141" borderId="20" xfId="19" applyFont="1" applyFill="1" applyBorder="1"/>
    <xf numFmtId="0" fontId="171" fillId="141" borderId="2" xfId="19" applyFont="1" applyFill="1" applyBorder="1"/>
    <xf numFmtId="0" fontId="115" fillId="0" borderId="2" xfId="19" applyFont="1" applyBorder="1" applyAlignment="1">
      <alignment horizontal="center"/>
    </xf>
    <xf numFmtId="0" fontId="115" fillId="35" borderId="2" xfId="19" applyFont="1" applyFill="1" applyBorder="1" applyAlignment="1">
      <alignment horizontal="center"/>
    </xf>
    <xf numFmtId="0" fontId="148" fillId="121" borderId="20" xfId="19" applyFont="1" applyFill="1" applyBorder="1"/>
    <xf numFmtId="0" fontId="110" fillId="74" borderId="2" xfId="19" applyFont="1" applyFill="1" applyBorder="1" applyAlignment="1">
      <alignment horizontal="center"/>
    </xf>
    <xf numFmtId="0" fontId="110" fillId="80" borderId="2" xfId="19" applyFont="1" applyFill="1" applyBorder="1" applyAlignment="1">
      <alignment horizontal="center"/>
    </xf>
    <xf numFmtId="0" fontId="148" fillId="142" borderId="20" xfId="19" applyFont="1" applyFill="1" applyBorder="1"/>
    <xf numFmtId="0" fontId="110" fillId="142" borderId="2" xfId="19" applyFont="1" applyFill="1" applyBorder="1"/>
    <xf numFmtId="0" fontId="172" fillId="143" borderId="1" xfId="19" applyFont="1" applyFill="1" applyBorder="1"/>
    <xf numFmtId="0" fontId="163" fillId="74" borderId="1" xfId="19" applyFont="1" applyFill="1" applyBorder="1" applyAlignment="1">
      <alignment horizontal="center"/>
    </xf>
    <xf numFmtId="0" fontId="163" fillId="80" borderId="1" xfId="19" applyFont="1" applyFill="1" applyBorder="1" applyAlignment="1">
      <alignment horizontal="center"/>
    </xf>
    <xf numFmtId="0" fontId="171" fillId="146" borderId="1" xfId="19" applyFont="1" applyFill="1" applyBorder="1" applyAlignment="1">
      <alignment horizontal="center"/>
    </xf>
    <xf numFmtId="0" fontId="171" fillId="143" borderId="20" xfId="19" applyFont="1" applyFill="1" applyBorder="1"/>
    <xf numFmtId="0" fontId="63" fillId="0" borderId="2" xfId="19" applyFont="1" applyBorder="1"/>
    <xf numFmtId="0" fontId="0" fillId="0" borderId="2" xfId="12" applyFont="1" applyBorder="1"/>
    <xf numFmtId="0" fontId="0" fillId="0" borderId="0" xfId="12" applyFont="1"/>
    <xf numFmtId="0" fontId="157" fillId="0" borderId="0" xfId="19" applyFont="1" applyAlignment="1">
      <alignment horizontal="center" vertical="center" wrapText="1"/>
    </xf>
    <xf numFmtId="0" fontId="185" fillId="37" borderId="0" xfId="19" applyFont="1" applyFill="1" applyAlignment="1">
      <alignment horizontal="center" vertical="center" wrapText="1"/>
    </xf>
    <xf numFmtId="0" fontId="155" fillId="0" borderId="0" xfId="19" applyAlignment="1">
      <alignment horizontal="center" vertical="center" wrapText="1"/>
    </xf>
    <xf numFmtId="0" fontId="55" fillId="118" borderId="1" xfId="19" applyFont="1" applyFill="1" applyBorder="1" applyAlignment="1">
      <alignment horizontal="center" vertical="center" wrapText="1"/>
    </xf>
    <xf numFmtId="0" fontId="66" fillId="0" borderId="0" xfId="19" applyFont="1" applyAlignment="1">
      <alignment horizontal="center" vertical="center" wrapText="1"/>
    </xf>
    <xf numFmtId="0" fontId="66" fillId="3" borderId="0" xfId="19" applyFont="1" applyFill="1" applyAlignment="1">
      <alignment horizontal="center" vertical="center" wrapText="1"/>
    </xf>
    <xf numFmtId="0" fontId="91" fillId="37" borderId="0" xfId="19" applyFont="1" applyFill="1" applyAlignment="1">
      <alignment horizontal="center" vertical="center" wrapText="1"/>
    </xf>
    <xf numFmtId="0" fontId="186" fillId="0" borderId="0" xfId="19" applyFont="1" applyAlignment="1">
      <alignment horizontal="center" vertical="center" wrapText="1"/>
    </xf>
    <xf numFmtId="0" fontId="148" fillId="118" borderId="20" xfId="19" applyFont="1" applyFill="1" applyBorder="1"/>
    <xf numFmtId="0" fontId="115" fillId="80" borderId="2" xfId="19" applyFont="1" applyFill="1" applyBorder="1" applyAlignment="1">
      <alignment horizontal="center"/>
    </xf>
    <xf numFmtId="0" fontId="110" fillId="118" borderId="2" xfId="19" applyFont="1" applyFill="1" applyBorder="1"/>
    <xf numFmtId="0" fontId="115" fillId="0" borderId="0" xfId="19" applyFont="1" applyAlignment="1">
      <alignment horizontal="center"/>
    </xf>
    <xf numFmtId="0" fontId="81" fillId="147" borderId="0" xfId="12" applyFont="1" applyFill="1"/>
    <xf numFmtId="0" fontId="81" fillId="147" borderId="2" xfId="12" applyFont="1" applyFill="1" applyBorder="1"/>
    <xf numFmtId="0" fontId="52" fillId="0" borderId="17" xfId="12" applyBorder="1"/>
    <xf numFmtId="0" fontId="52" fillId="35" borderId="2" xfId="12" applyFill="1" applyBorder="1"/>
    <xf numFmtId="0" fontId="81" fillId="147" borderId="46" xfId="12" applyFont="1" applyFill="1" applyBorder="1"/>
    <xf numFmtId="0" fontId="81" fillId="70" borderId="2" xfId="12" applyFont="1" applyFill="1" applyBorder="1"/>
    <xf numFmtId="0" fontId="150" fillId="112" borderId="2" xfId="16" applyFont="1" applyFill="1" applyBorder="1"/>
    <xf numFmtId="0" fontId="150" fillId="59" borderId="0" xfId="16" applyFont="1" applyFill="1"/>
    <xf numFmtId="0" fontId="6" fillId="59" borderId="0" xfId="16" applyFill="1"/>
    <xf numFmtId="0" fontId="109" fillId="54" borderId="0" xfId="0" applyFont="1" applyFill="1" applyBorder="1" applyAlignment="1">
      <alignment horizontal="center" vertical="center" wrapText="1"/>
    </xf>
    <xf numFmtId="0" fontId="66" fillId="127" borderId="41" xfId="19" applyFont="1" applyFill="1" applyBorder="1" applyAlignment="1">
      <alignment horizontal="center" vertical="center" wrapText="1"/>
    </xf>
    <xf numFmtId="0" fontId="155" fillId="80" borderId="43" xfId="19" applyFill="1" applyBorder="1" applyAlignment="1">
      <alignment horizontal="center" vertical="center" wrapText="1"/>
    </xf>
    <xf numFmtId="0" fontId="155" fillId="80" borderId="44" xfId="19" applyFill="1" applyBorder="1" applyAlignment="1">
      <alignment horizontal="center" vertical="center" wrapText="1"/>
    </xf>
    <xf numFmtId="0" fontId="66" fillId="80" borderId="44" xfId="19" applyFont="1" applyFill="1" applyBorder="1" applyAlignment="1">
      <alignment horizontal="center" vertical="center" wrapText="1"/>
    </xf>
    <xf numFmtId="0" fontId="66" fillId="80" borderId="41" xfId="19" applyFont="1" applyFill="1" applyBorder="1" applyAlignment="1">
      <alignment horizontal="center" vertical="center" wrapText="1"/>
    </xf>
    <xf numFmtId="0" fontId="2" fillId="0" borderId="2" xfId="16" applyFont="1" applyBorder="1" applyAlignment="1"/>
    <xf numFmtId="0" fontId="0" fillId="0" borderId="2" xfId="0" applyBorder="1" applyAlignment="1"/>
    <xf numFmtId="0" fontId="2" fillId="59" borderId="2" xfId="16" applyFont="1" applyFill="1" applyBorder="1" applyAlignment="1">
      <alignment horizontal="center"/>
    </xf>
    <xf numFmtId="0" fontId="0" fillId="59" borderId="2" xfId="0" applyFill="1" applyBorder="1" applyAlignment="1">
      <alignment horizontal="center"/>
    </xf>
    <xf numFmtId="0" fontId="19" fillId="36" borderId="2" xfId="0" applyFont="1" applyFill="1" applyBorder="1" applyAlignment="1"/>
    <xf numFmtId="0" fontId="10" fillId="0" borderId="0" xfId="0" applyFont="1"/>
    <xf numFmtId="0" fontId="110" fillId="60" borderId="0" xfId="0" applyFont="1" applyFill="1"/>
    <xf numFmtId="0" fontId="10" fillId="0" borderId="0" xfId="0" applyFont="1" applyFill="1" applyBorder="1"/>
    <xf numFmtId="0" fontId="2" fillId="0" borderId="2" xfId="16" applyFont="1" applyBorder="1" applyAlignment="1">
      <alignment vertical="center"/>
    </xf>
    <xf numFmtId="0" fontId="0" fillId="0" borderId="2" xfId="0" applyBorder="1" applyAlignment="1">
      <alignment vertical="center"/>
    </xf>
    <xf numFmtId="0" fontId="2" fillId="0" borderId="2" xfId="16" applyFont="1" applyBorder="1" applyAlignment="1">
      <alignment horizontal="left" vertical="center"/>
    </xf>
    <xf numFmtId="0" fontId="0" fillId="0" borderId="2" xfId="0" applyBorder="1" applyAlignment="1">
      <alignment horizontal="left" vertical="center"/>
    </xf>
    <xf numFmtId="0" fontId="150" fillId="36" borderId="2" xfId="17" applyFont="1" applyFill="1" applyBorder="1" applyAlignment="1">
      <alignment horizontal="left"/>
    </xf>
    <xf numFmtId="1" fontId="129" fillId="109" borderId="25" xfId="13" applyNumberFormat="1" applyFont="1" applyFill="1" applyBorder="1" applyAlignment="1">
      <alignment horizontal="center" vertical="center" wrapText="1"/>
    </xf>
    <xf numFmtId="0" fontId="142" fillId="109" borderId="24" xfId="15" applyFont="1" applyFill="1" applyBorder="1" applyAlignment="1">
      <alignment horizontal="center" vertical="center" wrapText="1"/>
    </xf>
    <xf numFmtId="0" fontId="142" fillId="109" borderId="12" xfId="15" applyFont="1" applyFill="1" applyBorder="1" applyAlignment="1">
      <alignment horizontal="center" vertical="center" wrapText="1"/>
    </xf>
    <xf numFmtId="14" fontId="57" fillId="0" borderId="31" xfId="13" applyNumberFormat="1" applyBorder="1" applyAlignment="1">
      <alignment horizontal="left" vertical="top" wrapText="1"/>
    </xf>
    <xf numFmtId="0" fontId="57" fillId="0" borderId="21" xfId="13" applyBorder="1" applyAlignment="1">
      <alignment horizontal="left" vertical="top" wrapText="1"/>
    </xf>
    <xf numFmtId="0" fontId="139" fillId="110" borderId="30" xfId="13" applyFont="1" applyFill="1" applyBorder="1" applyAlignment="1">
      <alignment horizontal="center" vertical="center" wrapText="1"/>
    </xf>
    <xf numFmtId="0" fontId="139" fillId="110" borderId="29" xfId="13" applyFont="1" applyFill="1" applyBorder="1" applyAlignment="1">
      <alignment horizontal="center" vertical="center" wrapText="1"/>
    </xf>
    <xf numFmtId="0" fontId="139" fillId="110" borderId="22" xfId="13" applyFont="1" applyFill="1" applyBorder="1" applyAlignment="1">
      <alignment horizontal="center" vertical="center" wrapText="1"/>
    </xf>
    <xf numFmtId="1" fontId="127" fillId="109" borderId="25" xfId="13" applyNumberFormat="1" applyFont="1" applyFill="1" applyBorder="1" applyAlignment="1">
      <alignment horizontal="center" vertical="center" wrapText="1"/>
    </xf>
    <xf numFmtId="1" fontId="127" fillId="109" borderId="24" xfId="13" applyNumberFormat="1" applyFont="1" applyFill="1" applyBorder="1" applyAlignment="1">
      <alignment horizontal="center" vertical="center" wrapText="1"/>
    </xf>
    <xf numFmtId="1" fontId="127" fillId="109" borderId="12" xfId="13" applyNumberFormat="1" applyFont="1" applyFill="1" applyBorder="1" applyAlignment="1">
      <alignment horizontal="center" vertical="center" wrapText="1"/>
    </xf>
    <xf numFmtId="1" fontId="125" fillId="0" borderId="25" xfId="13" applyNumberFormat="1" applyFont="1" applyBorder="1" applyAlignment="1">
      <alignment horizontal="center" vertical="center" wrapText="1"/>
    </xf>
    <xf numFmtId="0" fontId="7" fillId="0" borderId="24" xfId="15" applyBorder="1" applyAlignment="1">
      <alignment horizontal="center" vertical="center" wrapText="1"/>
    </xf>
    <xf numFmtId="0" fontId="7" fillId="0" borderId="12" xfId="15" applyBorder="1" applyAlignment="1">
      <alignment horizontal="center" vertical="center" wrapText="1"/>
    </xf>
    <xf numFmtId="0" fontId="139" fillId="108" borderId="30" xfId="13" applyFont="1" applyFill="1" applyBorder="1" applyAlignment="1">
      <alignment horizontal="center" vertical="center" wrapText="1"/>
    </xf>
    <xf numFmtId="0" fontId="139" fillId="108" borderId="29" xfId="13" applyFont="1" applyFill="1" applyBorder="1" applyAlignment="1">
      <alignment horizontal="center" vertical="center" wrapText="1"/>
    </xf>
    <xf numFmtId="0" fontId="139" fillId="108" borderId="22" xfId="13" applyFont="1" applyFill="1" applyBorder="1" applyAlignment="1">
      <alignment horizontal="center" vertical="center" wrapText="1"/>
    </xf>
    <xf numFmtId="1" fontId="127" fillId="108" borderId="25" xfId="13" applyNumberFormat="1" applyFont="1" applyFill="1" applyBorder="1" applyAlignment="1">
      <alignment horizontal="center" vertical="center" wrapText="1"/>
    </xf>
    <xf numFmtId="1" fontId="127" fillId="108" borderId="24" xfId="13" applyNumberFormat="1" applyFont="1" applyFill="1" applyBorder="1" applyAlignment="1">
      <alignment horizontal="center" vertical="center" wrapText="1"/>
    </xf>
    <xf numFmtId="1" fontId="127" fillId="108" borderId="12" xfId="13" applyNumberFormat="1" applyFont="1" applyFill="1" applyBorder="1" applyAlignment="1">
      <alignment horizontal="center" vertical="center" wrapText="1"/>
    </xf>
    <xf numFmtId="1" fontId="129" fillId="37" borderId="25" xfId="13" applyNumberFormat="1" applyFont="1" applyFill="1" applyBorder="1" applyAlignment="1">
      <alignment horizontal="center" vertical="center" wrapText="1"/>
    </xf>
    <xf numFmtId="0" fontId="142" fillId="37" borderId="24" xfId="15" applyFont="1" applyFill="1" applyBorder="1" applyAlignment="1">
      <alignment horizontal="center" vertical="center" wrapText="1"/>
    </xf>
    <xf numFmtId="0" fontId="142" fillId="37" borderId="12" xfId="15" applyFont="1" applyFill="1" applyBorder="1" applyAlignment="1">
      <alignment horizontal="center" vertical="center" wrapText="1"/>
    </xf>
    <xf numFmtId="0" fontId="139" fillId="107" borderId="30" xfId="13" applyFont="1" applyFill="1" applyBorder="1" applyAlignment="1">
      <alignment horizontal="center" vertical="center" wrapText="1"/>
    </xf>
    <xf numFmtId="0" fontId="139" fillId="107" borderId="29" xfId="13" applyFont="1" applyFill="1" applyBorder="1" applyAlignment="1">
      <alignment horizontal="center" vertical="center" wrapText="1"/>
    </xf>
    <xf numFmtId="1" fontId="127" fillId="107" borderId="25" xfId="13" applyNumberFormat="1" applyFont="1" applyFill="1" applyBorder="1" applyAlignment="1">
      <alignment horizontal="center" vertical="center" wrapText="1"/>
    </xf>
    <xf numFmtId="1" fontId="127" fillId="107" borderId="24" xfId="13" applyNumberFormat="1" applyFont="1" applyFill="1" applyBorder="1" applyAlignment="1">
      <alignment horizontal="center" vertical="center" wrapText="1"/>
    </xf>
    <xf numFmtId="1" fontId="129" fillId="36" borderId="25" xfId="13" applyNumberFormat="1" applyFont="1" applyFill="1" applyBorder="1" applyAlignment="1">
      <alignment horizontal="center" vertical="center" wrapText="1"/>
    </xf>
    <xf numFmtId="0" fontId="142" fillId="36" borderId="24" xfId="15" applyFont="1" applyFill="1" applyBorder="1" applyAlignment="1">
      <alignment horizontal="center" vertical="center" wrapText="1"/>
    </xf>
    <xf numFmtId="0" fontId="139" fillId="106" borderId="30" xfId="13" applyFont="1" applyFill="1" applyBorder="1" applyAlignment="1">
      <alignment horizontal="center" vertical="center" wrapText="1"/>
    </xf>
    <xf numFmtId="0" fontId="139" fillId="106" borderId="29" xfId="13" applyFont="1" applyFill="1" applyBorder="1" applyAlignment="1">
      <alignment horizontal="center" vertical="center" wrapText="1"/>
    </xf>
    <xf numFmtId="0" fontId="139" fillId="106" borderId="22" xfId="13" applyFont="1" applyFill="1" applyBorder="1" applyAlignment="1">
      <alignment horizontal="center" vertical="center" wrapText="1"/>
    </xf>
    <xf numFmtId="1" fontId="127" fillId="42" borderId="25" xfId="13" applyNumberFormat="1" applyFont="1" applyFill="1" applyBorder="1" applyAlignment="1">
      <alignment horizontal="center" vertical="center" wrapText="1"/>
    </xf>
    <xf numFmtId="1" fontId="127" fillId="42" borderId="24" xfId="13" applyNumberFormat="1" applyFont="1" applyFill="1" applyBorder="1" applyAlignment="1">
      <alignment horizontal="center" vertical="center" wrapText="1"/>
    </xf>
    <xf numFmtId="1" fontId="127" fillId="42" borderId="12" xfId="13" applyNumberFormat="1" applyFont="1" applyFill="1" applyBorder="1" applyAlignment="1">
      <alignment horizontal="center" vertical="center" wrapText="1"/>
    </xf>
    <xf numFmtId="1" fontId="129" fillId="42" borderId="25" xfId="13" applyNumberFormat="1" applyFont="1" applyFill="1" applyBorder="1" applyAlignment="1">
      <alignment horizontal="center" vertical="center" wrapText="1"/>
    </xf>
    <xf numFmtId="0" fontId="142" fillId="42" borderId="24" xfId="15" applyFont="1" applyFill="1" applyBorder="1" applyAlignment="1">
      <alignment horizontal="center" vertical="center" wrapText="1"/>
    </xf>
    <xf numFmtId="0" fontId="142" fillId="42" borderId="12" xfId="15" applyFont="1" applyFill="1" applyBorder="1" applyAlignment="1">
      <alignment horizontal="center" vertical="center" wrapText="1"/>
    </xf>
    <xf numFmtId="0" fontId="139" fillId="105" borderId="30" xfId="13" applyFont="1" applyFill="1" applyBorder="1" applyAlignment="1">
      <alignment horizontal="center" vertical="center" wrapText="1"/>
    </xf>
    <xf numFmtId="0" fontId="139" fillId="105" borderId="29" xfId="13" applyFont="1" applyFill="1" applyBorder="1" applyAlignment="1">
      <alignment horizontal="center" vertical="center" wrapText="1"/>
    </xf>
    <xf numFmtId="0" fontId="139" fillId="105" borderId="22" xfId="13" applyFont="1" applyFill="1" applyBorder="1" applyAlignment="1">
      <alignment horizontal="center" vertical="center" wrapText="1"/>
    </xf>
    <xf numFmtId="1" fontId="127" fillId="86" borderId="25" xfId="13" applyNumberFormat="1" applyFont="1" applyFill="1" applyBorder="1" applyAlignment="1">
      <alignment horizontal="center" vertical="center" wrapText="1"/>
    </xf>
    <xf numFmtId="1" fontId="127" fillId="86" borderId="24" xfId="13" applyNumberFormat="1" applyFont="1" applyFill="1" applyBorder="1" applyAlignment="1">
      <alignment horizontal="center" vertical="center" wrapText="1"/>
    </xf>
    <xf numFmtId="1" fontId="127" fillId="86" borderId="12" xfId="13" applyNumberFormat="1" applyFont="1" applyFill="1" applyBorder="1" applyAlignment="1">
      <alignment horizontal="center" vertical="center" wrapText="1"/>
    </xf>
    <xf numFmtId="1" fontId="129" fillId="86" borderId="25" xfId="13" applyNumberFormat="1" applyFont="1" applyFill="1" applyBorder="1" applyAlignment="1">
      <alignment horizontal="center" vertical="center" wrapText="1"/>
    </xf>
    <xf numFmtId="0" fontId="142" fillId="86" borderId="24" xfId="15" applyFont="1" applyFill="1" applyBorder="1" applyAlignment="1">
      <alignment horizontal="center" vertical="center" wrapText="1"/>
    </xf>
    <xf numFmtId="0" fontId="142" fillId="86" borderId="12" xfId="15" applyFont="1" applyFill="1" applyBorder="1" applyAlignment="1">
      <alignment horizontal="center" vertical="center" wrapText="1"/>
    </xf>
    <xf numFmtId="0" fontId="140" fillId="103" borderId="30" xfId="13" applyFont="1" applyFill="1" applyBorder="1" applyAlignment="1">
      <alignment horizontal="center" vertical="center" wrapText="1"/>
    </xf>
    <xf numFmtId="0" fontId="139" fillId="103" borderId="29" xfId="13" applyFont="1" applyFill="1" applyBorder="1" applyAlignment="1">
      <alignment horizontal="center" vertical="center" wrapText="1"/>
    </xf>
    <xf numFmtId="0" fontId="139" fillId="103" borderId="22" xfId="13" applyFont="1" applyFill="1" applyBorder="1" applyAlignment="1">
      <alignment horizontal="center" vertical="center" wrapText="1"/>
    </xf>
    <xf numFmtId="1" fontId="137" fillId="102" borderId="25" xfId="13" applyNumberFormat="1" applyFont="1" applyFill="1" applyBorder="1" applyAlignment="1">
      <alignment horizontal="center" vertical="center" wrapText="1"/>
    </xf>
    <xf numFmtId="1" fontId="137" fillId="102" borderId="24" xfId="13" applyNumberFormat="1" applyFont="1" applyFill="1" applyBorder="1" applyAlignment="1">
      <alignment horizontal="center" vertical="center" wrapText="1"/>
    </xf>
    <xf numFmtId="1" fontId="137" fillId="102" borderId="12" xfId="13" applyNumberFormat="1" applyFont="1" applyFill="1" applyBorder="1" applyAlignment="1">
      <alignment horizontal="center" vertical="center" wrapText="1"/>
    </xf>
    <xf numFmtId="1" fontId="136" fillId="102" borderId="25" xfId="13" applyNumberFormat="1" applyFont="1" applyFill="1" applyBorder="1" applyAlignment="1">
      <alignment horizontal="center" vertical="center" wrapText="1"/>
    </xf>
    <xf numFmtId="0" fontId="132" fillId="102" borderId="24" xfId="15" applyFont="1" applyFill="1" applyBorder="1" applyAlignment="1">
      <alignment horizontal="center" vertical="center" wrapText="1"/>
    </xf>
    <xf numFmtId="0" fontId="132" fillId="102" borderId="12" xfId="15" applyFont="1" applyFill="1" applyBorder="1" applyAlignment="1">
      <alignment horizontal="center" vertical="center" wrapText="1"/>
    </xf>
    <xf numFmtId="0" fontId="140" fillId="103" borderId="30" xfId="13" applyFont="1" applyFill="1" applyBorder="1" applyAlignment="1">
      <alignment horizontal="left" vertical="center" wrapText="1" indent="1"/>
    </xf>
    <xf numFmtId="0" fontId="139" fillId="103" borderId="29" xfId="13" applyFont="1" applyFill="1" applyBorder="1" applyAlignment="1">
      <alignment horizontal="left" vertical="center" wrapText="1" indent="1"/>
    </xf>
    <xf numFmtId="1" fontId="137" fillId="103" borderId="25" xfId="13" applyNumberFormat="1" applyFont="1" applyFill="1" applyBorder="1" applyAlignment="1">
      <alignment horizontal="center" vertical="center" wrapText="1"/>
    </xf>
    <xf numFmtId="1" fontId="137" fillId="103" borderId="24" xfId="13" applyNumberFormat="1" applyFont="1" applyFill="1" applyBorder="1" applyAlignment="1">
      <alignment horizontal="center" vertical="center" wrapText="1"/>
    </xf>
    <xf numFmtId="0" fontId="138" fillId="101" borderId="28" xfId="13" applyFont="1" applyFill="1" applyBorder="1" applyAlignment="1">
      <alignment horizontal="center" vertical="center" wrapText="1"/>
    </xf>
    <xf numFmtId="0" fontId="7" fillId="0" borderId="27" xfId="15" applyBorder="1" applyAlignment="1">
      <alignment horizontal="center" vertical="center" wrapText="1"/>
    </xf>
    <xf numFmtId="0" fontId="7" fillId="0" borderId="26" xfId="15" applyBorder="1" applyAlignment="1">
      <alignment horizontal="center" vertical="center" wrapText="1"/>
    </xf>
    <xf numFmtId="1" fontId="137" fillId="101" borderId="25" xfId="13" applyNumberFormat="1" applyFont="1" applyFill="1" applyBorder="1" applyAlignment="1">
      <alignment horizontal="center" vertical="center" wrapText="1"/>
    </xf>
    <xf numFmtId="0" fontId="133" fillId="0" borderId="24" xfId="15" applyFont="1" applyBorder="1" applyAlignment="1">
      <alignment horizontal="center" vertical="center" wrapText="1"/>
    </xf>
    <xf numFmtId="0" fontId="133" fillId="0" borderId="12" xfId="15" applyFont="1" applyBorder="1" applyAlignment="1">
      <alignment horizontal="center" vertical="center" wrapText="1"/>
    </xf>
    <xf numFmtId="1" fontId="136" fillId="75" borderId="25" xfId="13" applyNumberFormat="1" applyFont="1" applyFill="1" applyBorder="1" applyAlignment="1">
      <alignment horizontal="center" vertical="center" wrapText="1"/>
    </xf>
    <xf numFmtId="0" fontId="132" fillId="75" borderId="24" xfId="15" applyFont="1" applyFill="1" applyBorder="1" applyAlignment="1">
      <alignment horizontal="center" vertical="center" wrapText="1"/>
    </xf>
    <xf numFmtId="0" fontId="132" fillId="75" borderId="12" xfId="15" applyFont="1" applyFill="1" applyBorder="1" applyAlignment="1">
      <alignment horizontal="center" vertical="center" wrapText="1"/>
    </xf>
    <xf numFmtId="0" fontId="57" fillId="0" borderId="0" xfId="13" applyAlignment="1">
      <alignment horizontal="left" vertical="top" wrapText="1"/>
    </xf>
    <xf numFmtId="0" fontId="58" fillId="0" borderId="20" xfId="13" applyFont="1" applyBorder="1" applyAlignment="1">
      <alignment horizontal="right" vertical="top" wrapText="1"/>
    </xf>
    <xf numFmtId="0" fontId="58" fillId="0" borderId="19" xfId="13" applyFont="1" applyBorder="1" applyAlignment="1">
      <alignment horizontal="right" vertical="top" wrapText="1"/>
    </xf>
    <xf numFmtId="0" fontId="58" fillId="0" borderId="18" xfId="13" applyFont="1" applyBorder="1" applyAlignment="1">
      <alignment horizontal="right" vertical="top" wrapText="1"/>
    </xf>
    <xf numFmtId="0" fontId="140" fillId="103" borderId="30" xfId="13" applyFont="1" applyFill="1" applyBorder="1" applyAlignment="1">
      <alignment horizontal="left" vertical="center" wrapText="1" indent="2"/>
    </xf>
    <xf numFmtId="0" fontId="140" fillId="103" borderId="29" xfId="13" applyFont="1" applyFill="1" applyBorder="1" applyAlignment="1">
      <alignment horizontal="left" vertical="center" wrapText="1" indent="2"/>
    </xf>
    <xf numFmtId="0" fontId="139" fillId="103" borderId="29" xfId="13" applyFont="1" applyFill="1" applyBorder="1" applyAlignment="1">
      <alignment horizontal="left" vertical="center" wrapText="1" indent="2"/>
    </xf>
    <xf numFmtId="0" fontId="139" fillId="103" borderId="22" xfId="13" applyFont="1" applyFill="1" applyBorder="1" applyAlignment="1">
      <alignment horizontal="left" vertical="center" wrapText="1" indent="2"/>
    </xf>
    <xf numFmtId="1" fontId="137" fillId="103" borderId="12" xfId="13" applyNumberFormat="1" applyFont="1" applyFill="1" applyBorder="1" applyAlignment="1">
      <alignment horizontal="center" vertical="center" wrapText="1"/>
    </xf>
  </cellXfs>
  <cellStyles count="20">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Procent" xfId="18" builtinId="5"/>
    <cellStyle name="Standaard" xfId="0" builtinId="0"/>
    <cellStyle name="Standaard 2" xfId="11" xr:uid="{00000000-0005-0000-0000-00000B000000}"/>
    <cellStyle name="Standaard 2 2" xfId="12" xr:uid="{00000000-0005-0000-0000-00000C000000}"/>
    <cellStyle name="Standaard 3" xfId="13" xr:uid="{00000000-0005-0000-0000-00000D000000}"/>
    <cellStyle name="Standaard 4" xfId="14" xr:uid="{00000000-0005-0000-0000-00000E000000}"/>
    <cellStyle name="Standaard 4 2" xfId="15" xr:uid="{9E5C9170-642E-4B73-909B-D43C48A953DE}"/>
    <cellStyle name="Standaard 5" xfId="16" xr:uid="{2477CBFE-8133-423D-AE73-930394BF2D59}"/>
    <cellStyle name="Standaard 6" xfId="17" xr:uid="{9C19A0AC-04FB-4A28-9175-4C1D4CFC2D1C}"/>
    <cellStyle name="Standaard 7" xfId="19" xr:uid="{274CE51B-C3C2-4514-B615-5B4EEB3A723A}"/>
  </cellStyles>
  <dxfs count="0"/>
  <tableStyles count="0" defaultTableStyle="TableStyleMedium9" defaultPivotStyle="PivotStyleMedium7"/>
  <colors>
    <mruColors>
      <color rgb="FFB198E5"/>
      <color rgb="FF000080"/>
      <color rgb="FFA345EA"/>
      <color rgb="FFA64D79"/>
      <color rgb="FFDDD102"/>
      <color rgb="FF351C75"/>
      <color rgb="FFFFF406"/>
      <color rgb="FFAEA503"/>
      <color rgb="FFFFF104"/>
      <color rgb="FFF0E4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8"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erdoelen%20voltijd%201e%20&amp;%20Prop%20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ren"/>
      <sheetName val="ANA"/>
      <sheetName val="AnaLD"/>
      <sheetName val="FYS"/>
      <sheetName val="FysLD"/>
      <sheetName val="PAT"/>
      <sheetName val="PatLD"/>
      <sheetName val="NEU"/>
      <sheetName val="NeuLD"/>
      <sheetName val="BIOM"/>
      <sheetName val="BiomLD"/>
      <sheetName val="M&amp;E"/>
      <sheetName val="M&amp;E LD"/>
      <sheetName val="EM-EV"/>
      <sheetName val="Em-Ev LD"/>
      <sheetName val="SOC"/>
      <sheetName val="Soc LD"/>
      <sheetName val="SCIE"/>
      <sheetName val="Scie LD"/>
      <sheetName val="Gebruik"/>
      <sheetName val="Blad1"/>
    </sheetNames>
    <sheetDataSet>
      <sheetData sheetId="0"/>
      <sheetData sheetId="1">
        <row r="2">
          <cell r="B2" t="str">
            <v>ANATOMIE cytologie</v>
          </cell>
          <cell r="C2" t="str">
            <v>ANATOMIE inleid bew.app. 1</v>
          </cell>
          <cell r="D2" t="str">
            <v>ANATOMIE tr.digistivus 1</v>
          </cell>
          <cell r="E2" t="str">
            <v>ANATOMIE tr.respiratorius 1</v>
          </cell>
          <cell r="F2" t="str">
            <v>ANATOMIE extrem. inf. 1</v>
          </cell>
          <cell r="G2" t="str">
            <v>ANATOMIE extrem. sup. 1</v>
          </cell>
        </row>
        <row r="3">
          <cell r="B3" t="str">
            <v xml:space="preserve">ANATOMIE histologie </v>
          </cell>
          <cell r="C3" t="str">
            <v>ANATOMIE inleid bew.app. 2</v>
          </cell>
          <cell r="D3" t="str">
            <v>ANATOMIE tr.digistivus 2</v>
          </cell>
          <cell r="E3" t="str">
            <v>ANATOMIE tr.respiratorius 2</v>
          </cell>
          <cell r="F3" t="str">
            <v>ANATOMIE extrem. inf. 2</v>
          </cell>
          <cell r="G3" t="str">
            <v>ANATOMIE extrem. sup. 2</v>
          </cell>
        </row>
        <row r="4">
          <cell r="B4" t="str">
            <v>ANATOMIE myologie 1</v>
          </cell>
          <cell r="C4" t="str">
            <v>ANATOMIE romp 1</v>
          </cell>
          <cell r="D4" t="str">
            <v>ANATOMIE tr.digistivus 3</v>
          </cell>
          <cell r="E4" t="str">
            <v>ANATOMIE tr.urinalis 1</v>
          </cell>
          <cell r="F4" t="str">
            <v>ANATOMIE extrem. inf. 3</v>
          </cell>
          <cell r="G4" t="str">
            <v>ANATOMIE extrem. sup. 3</v>
          </cell>
        </row>
        <row r="5">
          <cell r="B5" t="str">
            <v>ANATOMIE myologie 2</v>
          </cell>
          <cell r="C5" t="str">
            <v>ANATOMIE romp 2</v>
          </cell>
          <cell r="D5" t="str">
            <v>ANATOMIE tr.digistivus 4</v>
          </cell>
          <cell r="E5" t="str">
            <v>ANATOMIE tr.urinalis 2</v>
          </cell>
          <cell r="F5" t="str">
            <v>ANATOMIE extrem. inf. 4</v>
          </cell>
          <cell r="G5" t="str">
            <v>ANATOMIE extrem. sup. 4</v>
          </cell>
        </row>
        <row r="6">
          <cell r="B6" t="str">
            <v>ANATOMIE osteologie 1</v>
          </cell>
          <cell r="C6" t="str">
            <v>ANATOMIE romp 3</v>
          </cell>
          <cell r="D6" t="str">
            <v>ANATOMIE tr.digistivus 5</v>
          </cell>
          <cell r="E6" t="str">
            <v>ANATOMIE tr.genitalis 1</v>
          </cell>
          <cell r="F6" t="str">
            <v>ANATOMIE extrem. inf. 5</v>
          </cell>
          <cell r="G6" t="str">
            <v>ANATOMIE extrem. sup. 5</v>
          </cell>
        </row>
        <row r="7">
          <cell r="B7" t="str">
            <v>ANATOMIE osteologie 2</v>
          </cell>
          <cell r="C7" t="str">
            <v>ANATOMIE romp 4</v>
          </cell>
          <cell r="D7" t="str">
            <v>ANATOMIE tr.digistivus 6</v>
          </cell>
          <cell r="E7" t="str">
            <v>ANATOMIE tr.genitalis 2</v>
          </cell>
          <cell r="F7" t="str">
            <v>ANATOMIE extrem. inf. 6</v>
          </cell>
          <cell r="G7" t="str">
            <v>ANATOMIE extrem. sup. 6</v>
          </cell>
        </row>
        <row r="8">
          <cell r="B8" t="str">
            <v>ANATOMIE syndesmologie 1</v>
          </cell>
          <cell r="C8" t="str">
            <v>ANATOMIE romp 5</v>
          </cell>
          <cell r="D8" t="str">
            <v>ANATOMIE tr.circulatorius 1</v>
          </cell>
          <cell r="E8" t="str">
            <v>ANATOMIE zintuigen 1</v>
          </cell>
          <cell r="F8" t="str">
            <v>ANATOMIE extrem. inf. 7</v>
          </cell>
          <cell r="G8" t="str">
            <v>ANATOMIE extrem. sup. 7</v>
          </cell>
        </row>
        <row r="9">
          <cell r="B9" t="str">
            <v>ANATOMIE syndesmologie 2</v>
          </cell>
          <cell r="C9" t="str">
            <v>ANATOMIE romp 6</v>
          </cell>
          <cell r="D9" t="str">
            <v>ANATOMIE tr.circulatorius 2</v>
          </cell>
          <cell r="E9" t="str">
            <v>ANATOMIE zintuigen 2</v>
          </cell>
          <cell r="F9" t="str">
            <v>ANATOMIE extrem. inf. 8</v>
          </cell>
          <cell r="G9" t="str">
            <v>ANATOMIE extrem. sup. 8</v>
          </cell>
        </row>
        <row r="14">
          <cell r="B14" t="str">
            <v>ANA-PALP inleiding 1</v>
          </cell>
          <cell r="C14" t="str">
            <v>ANA-PALP buik 1</v>
          </cell>
          <cell r="D14" t="str">
            <v>ANA-PALP percussie 1</v>
          </cell>
          <cell r="E14" t="str">
            <v>ANA-PALP articulationes 1</v>
          </cell>
          <cell r="F14" t="str">
            <v>ANA-PALP spieren 1</v>
          </cell>
          <cell r="G14" t="str">
            <v>ANA-PALP cranium 1</v>
          </cell>
          <cell r="H14" t="str">
            <v>ANA-PALP art &amp; musc 1</v>
          </cell>
        </row>
        <row r="15">
          <cell r="B15" t="str">
            <v>ANA-PALP inleiding 2</v>
          </cell>
          <cell r="C15" t="str">
            <v>ANA-PALP buik 2</v>
          </cell>
          <cell r="D15" t="str">
            <v>ANA-PALP percussie 2</v>
          </cell>
          <cell r="E15" t="str">
            <v>ANA-PALP articulationes 2</v>
          </cell>
          <cell r="F15" t="str">
            <v>ANA-PALP spieren 2</v>
          </cell>
          <cell r="G15" t="str">
            <v>ANA-PALP cranium 2</v>
          </cell>
          <cell r="H15" t="str">
            <v>ANA-PALP art &amp; musc 2</v>
          </cell>
        </row>
        <row r="16">
          <cell r="B16" t="str">
            <v>ANA-PALP inleid huid 1</v>
          </cell>
          <cell r="C16" t="str">
            <v>ANA-PALP buik 3</v>
          </cell>
          <cell r="D16" t="str">
            <v>ANA-PALP asculatie 1</v>
          </cell>
          <cell r="E16" t="str">
            <v>ANA-PALP articulationes 3</v>
          </cell>
          <cell r="F16" t="str">
            <v>ANA-PALP spieren 3</v>
          </cell>
          <cell r="G16" t="str">
            <v>ANA-PALP cranium 3</v>
          </cell>
          <cell r="H16" t="str">
            <v>ANA-PALP art &amp; musc 3</v>
          </cell>
        </row>
        <row r="17">
          <cell r="B17" t="str">
            <v>ANA-PALP inlei huid 2</v>
          </cell>
          <cell r="C17" t="str">
            <v>ANA-PALP buik 4</v>
          </cell>
          <cell r="D17" t="str">
            <v>ANA-PALP asculatie 2</v>
          </cell>
          <cell r="E17" t="str">
            <v>ANA-PALP articulationes 4</v>
          </cell>
          <cell r="F17" t="str">
            <v>ANA-PALP spieren 4</v>
          </cell>
          <cell r="G17" t="str">
            <v>ANA-PALP cranium 4</v>
          </cell>
          <cell r="H17" t="str">
            <v>ANA-PALP art &amp; musc 4</v>
          </cell>
        </row>
        <row r="18">
          <cell r="B18" t="str">
            <v>ANA-PALP inleid spier 1</v>
          </cell>
          <cell r="C18" t="str">
            <v>ANA-PALP thorax 1</v>
          </cell>
          <cell r="D18" t="str">
            <v>ANA-PALP bew-as 1</v>
          </cell>
          <cell r="E18" t="str">
            <v>ANA-PALP articulationes 5</v>
          </cell>
          <cell r="F18" t="str">
            <v>ANA-PALP spieren 5</v>
          </cell>
          <cell r="G18" t="str">
            <v>ANA-PALP cranium 5</v>
          </cell>
          <cell r="H18" t="str">
            <v>ANA-PALP art &amp; musc 5</v>
          </cell>
        </row>
        <row r="19">
          <cell r="B19" t="str">
            <v>ANA-PALP inleid spier 2</v>
          </cell>
          <cell r="C19" t="str">
            <v>ANA-PALP thorax 2</v>
          </cell>
          <cell r="D19" t="str">
            <v>ANA-PALP bew-as 2</v>
          </cell>
          <cell r="E19" t="str">
            <v>ANA-PALP articulationes 6</v>
          </cell>
          <cell r="F19" t="str">
            <v>ANA-PALP spieren 6</v>
          </cell>
          <cell r="G19" t="str">
            <v>ANA-PALP cranium 6</v>
          </cell>
          <cell r="H19" t="str">
            <v>ANA-PALP art &amp; musc 6</v>
          </cell>
        </row>
        <row r="20">
          <cell r="B20" t="str">
            <v>ANA-PALP inleid bot 1</v>
          </cell>
          <cell r="C20" t="str">
            <v>ANA-PALP thorax 3</v>
          </cell>
          <cell r="D20" t="str">
            <v>ANA-PALP bew-as 3</v>
          </cell>
          <cell r="E20" t="str">
            <v>ANA-PALP articulationes 7</v>
          </cell>
          <cell r="F20" t="str">
            <v>ANA-PALP spieren 7</v>
          </cell>
          <cell r="G20" t="str">
            <v>ANA-PALP cranium 7</v>
          </cell>
          <cell r="H20" t="str">
            <v>ANA-PALP art &amp; musc 7</v>
          </cell>
        </row>
        <row r="21">
          <cell r="B21" t="str">
            <v>ANA-PALP inleid bot 2</v>
          </cell>
          <cell r="C21" t="str">
            <v>ANA-PALP thorax 4</v>
          </cell>
          <cell r="D21" t="str">
            <v>ANA-PALP bew-as 4</v>
          </cell>
          <cell r="E21" t="str">
            <v>ANA-PALP articulationes 8</v>
          </cell>
          <cell r="F21" t="str">
            <v>ANA-PALP spieren 8</v>
          </cell>
          <cell r="G21" t="str">
            <v>ANA-PALP cranium 8</v>
          </cell>
          <cell r="H21" t="str">
            <v>ANA-PALP art &amp; musc 8</v>
          </cell>
        </row>
      </sheetData>
      <sheetData sheetId="2">
        <row r="51">
          <cell r="D51">
            <v>48</v>
          </cell>
        </row>
      </sheetData>
      <sheetData sheetId="3">
        <row r="2">
          <cell r="B2" t="str">
            <v>FYSIO cytologie org 1</v>
          </cell>
          <cell r="C2" t="str">
            <v>FYSIO actiepotentiaal 1</v>
          </cell>
          <cell r="D2" t="str">
            <v>FYSIO tr.digest 1 spijsvertering</v>
          </cell>
          <cell r="E2" t="str">
            <v>FYSIO tr.circulat 1</v>
          </cell>
          <cell r="F2" t="str">
            <v>FYSIO tr.genitalis 1</v>
          </cell>
          <cell r="G2" t="str">
            <v>FYSIO endocrino 1</v>
          </cell>
        </row>
        <row r="3">
          <cell r="B3" t="str">
            <v>FYSIO cytologie org 2</v>
          </cell>
          <cell r="C3" t="str">
            <v>FYSIO actiepotentiaal 2</v>
          </cell>
          <cell r="D3" t="str">
            <v>FYSIO tr.digest 2 maag</v>
          </cell>
          <cell r="E3" t="str">
            <v>FYSIO tr.circulat 2</v>
          </cell>
          <cell r="F3" t="str">
            <v>FYSIO tr.genitalis 2</v>
          </cell>
          <cell r="G3" t="str">
            <v>FYSIO endocrino 2</v>
          </cell>
        </row>
        <row r="4">
          <cell r="B4" t="str">
            <v>FYSIO cytologie celfuncties 1</v>
          </cell>
          <cell r="C4" t="str">
            <v>FYSIO myologie 1</v>
          </cell>
          <cell r="D4" t="str">
            <v>FYSIO tr.digest 3 dunne darm</v>
          </cell>
          <cell r="E4" t="str">
            <v>FYSIO tr.respirat 1</v>
          </cell>
          <cell r="F4" t="str">
            <v>FYSIO tr.genitalis 3</v>
          </cell>
          <cell r="G4" t="str">
            <v>FYSIO endocrino 3</v>
          </cell>
        </row>
        <row r="5">
          <cell r="B5" t="str">
            <v>FYSIO cytologie celfuncties 2</v>
          </cell>
          <cell r="C5" t="str">
            <v>FYSIO myologie 2</v>
          </cell>
          <cell r="D5" t="str">
            <v>FYSIO tr.digest 4 colon</v>
          </cell>
          <cell r="E5" t="str">
            <v>FYSIO tr.respirat 2</v>
          </cell>
          <cell r="F5" t="str">
            <v>FYSIO tr.genitalis 4</v>
          </cell>
          <cell r="G5" t="str">
            <v>FYSIO endocrino 4</v>
          </cell>
        </row>
        <row r="6">
          <cell r="B6" t="str">
            <v>FYSIO cytologie energie 1</v>
          </cell>
          <cell r="C6" t="str">
            <v>FYSIO membr.pot. 1</v>
          </cell>
          <cell r="D6" t="str">
            <v>FYSIO tr.digesti 5 colon</v>
          </cell>
          <cell r="E6" t="str">
            <v>FYSIO tr.urenalis 1</v>
          </cell>
          <cell r="F6" t="str">
            <v>FYSIO zintuigen 1</v>
          </cell>
          <cell r="G6" t="str">
            <v>FYSIO immuniteit 1</v>
          </cell>
        </row>
        <row r="7">
          <cell r="B7" t="str">
            <v>FYSIO cytologie energie 2</v>
          </cell>
          <cell r="C7" t="str">
            <v>FYSIO membr.pot. 2</v>
          </cell>
          <cell r="D7" t="str">
            <v>FYSIO tr.digest 6 lever</v>
          </cell>
          <cell r="E7" t="str">
            <v>FYSIO tr.urenalis 2</v>
          </cell>
          <cell r="F7" t="str">
            <v>FYSIO zintuigen 2</v>
          </cell>
          <cell r="G7" t="str">
            <v>FYSIO immuniteit 2</v>
          </cell>
        </row>
        <row r="8">
          <cell r="B8" t="str">
            <v>FYSIO cytologie eiwitsynth 1</v>
          </cell>
          <cell r="C8" t="str">
            <v>FYSIO boeld/osteol 1</v>
          </cell>
          <cell r="D8" t="str">
            <v>FYSIO tr.digest 7 galblaas</v>
          </cell>
          <cell r="E8" t="str">
            <v>FYSIO tr.urenalis 3</v>
          </cell>
          <cell r="F8" t="str">
            <v>FYSIO zintuigen 3</v>
          </cell>
          <cell r="G8" t="str">
            <v>FYSIO immuniteit 3</v>
          </cell>
        </row>
        <row r="9">
          <cell r="B9" t="str">
            <v>FYSIO cytologie eiwitsynth 2</v>
          </cell>
          <cell r="C9" t="str">
            <v>FYSIO boeld/osteol 2</v>
          </cell>
          <cell r="D9" t="str">
            <v>FYSIO tr.digest 8 pancreas</v>
          </cell>
          <cell r="E9" t="str">
            <v>FYSIO tr.urenalis 4</v>
          </cell>
          <cell r="F9" t="str">
            <v>FYSIO zintuigen 4</v>
          </cell>
          <cell r="G9" t="str">
            <v>FYSIO immuniteit 4</v>
          </cell>
        </row>
        <row r="14">
          <cell r="B14" t="str">
            <v>VOEDING 1</v>
          </cell>
        </row>
        <row r="15">
          <cell r="B15" t="str">
            <v>VOEDING 2</v>
          </cell>
        </row>
        <row r="16">
          <cell r="B16" t="str">
            <v>VOEDING 3</v>
          </cell>
        </row>
        <row r="17">
          <cell r="B17" t="str">
            <v>VOEDING 4</v>
          </cell>
        </row>
        <row r="18">
          <cell r="B18" t="str">
            <v>VOEDING 5</v>
          </cell>
        </row>
        <row r="19">
          <cell r="B19" t="str">
            <v>VOEDING 6</v>
          </cell>
        </row>
        <row r="20">
          <cell r="B20" t="str">
            <v>VOEDING 7</v>
          </cell>
        </row>
        <row r="21">
          <cell r="B21" t="str">
            <v>VOEDING 8</v>
          </cell>
        </row>
      </sheetData>
      <sheetData sheetId="4">
        <row r="62">
          <cell r="B62">
            <v>8</v>
          </cell>
        </row>
      </sheetData>
      <sheetData sheetId="5">
        <row r="2">
          <cell r="B2" t="str">
            <v>PATHO ziekte &amp; GZH 1</v>
          </cell>
          <cell r="C2" t="str">
            <v>PATHO ziekteoz&amp;proc. 1</v>
          </cell>
          <cell r="D2" t="str">
            <v>PATHO tr.digestivus 1</v>
          </cell>
          <cell r="E2" t="str">
            <v>PATHO hart- &amp; vaatst 1</v>
          </cell>
          <cell r="F2" t="str">
            <v>PATHO AH-stelsel 1</v>
          </cell>
          <cell r="G2" t="str">
            <v>PATHO zenuwstels 1</v>
          </cell>
          <cell r="H2" t="str">
            <v>PATHO kinder ziekten 1</v>
          </cell>
        </row>
        <row r="3">
          <cell r="B3" t="str">
            <v>PATHO ziekte &amp; GZH 2</v>
          </cell>
          <cell r="C3" t="str">
            <v>PATHO ziekteoz&amp;proc. 2</v>
          </cell>
          <cell r="D3" t="str">
            <v>PATHO tr.digestivus 2</v>
          </cell>
          <cell r="E3" t="str">
            <v>PATHO hart- &amp; vaatst 2</v>
          </cell>
          <cell r="F3" t="str">
            <v>PATHO AH-stelsel 2</v>
          </cell>
          <cell r="G3" t="str">
            <v>PATHO zenuwstels 2</v>
          </cell>
          <cell r="H3" t="str">
            <v>PATHO kinder ziekten 2</v>
          </cell>
        </row>
        <row r="4">
          <cell r="B4" t="str">
            <v>PATHO ziekte &amp; GZH 3</v>
          </cell>
          <cell r="C4" t="str">
            <v>PATHO ziekteoz&amp;proc. 3</v>
          </cell>
          <cell r="D4" t="str">
            <v>PATHO tr.digestivus 3</v>
          </cell>
          <cell r="E4" t="str">
            <v>PATHO hart- &amp; vaatst 3</v>
          </cell>
          <cell r="F4" t="str">
            <v>PATHO AH-stelsel 3</v>
          </cell>
          <cell r="G4" t="str">
            <v>PATHO zintuig &amp; sens</v>
          </cell>
          <cell r="H4" t="str">
            <v>PATHO kinder ziekten 3</v>
          </cell>
        </row>
        <row r="5">
          <cell r="B5" t="str">
            <v>PATHO werkwijze arts 1</v>
          </cell>
          <cell r="C5" t="str">
            <v>PATHO ziekteoz&amp;proc. 4</v>
          </cell>
          <cell r="D5" t="str">
            <v>PATHO tr.digestivus 4</v>
          </cell>
          <cell r="E5" t="str">
            <v>PAHTO hart- &amp; vaatst 4</v>
          </cell>
          <cell r="F5" t="str">
            <v>PATHO AH-stelsel 4</v>
          </cell>
          <cell r="G5" t="str">
            <v>PATHO huid</v>
          </cell>
          <cell r="H5" t="str">
            <v>PATHO tijdens zwangers 1</v>
          </cell>
        </row>
        <row r="6">
          <cell r="B6" t="str">
            <v>PATHO werkwijze arts 2</v>
          </cell>
          <cell r="C6" t="str">
            <v>PATHO ziekteoz&amp;proc. 5</v>
          </cell>
          <cell r="D6" t="str">
            <v>PATHO tr.digestivus 5</v>
          </cell>
          <cell r="E6" t="str">
            <v>PATHO bloed en lymfe 1</v>
          </cell>
          <cell r="F6" t="str">
            <v>PATHO tr. urinaria 1</v>
          </cell>
          <cell r="G6" t="str">
            <v>PATHO hormoonstels. 1</v>
          </cell>
          <cell r="H6" t="str">
            <v>PATHO tijdens zwangers 2</v>
          </cell>
        </row>
        <row r="7">
          <cell r="B7" t="str">
            <v>PATHO werkwijze arts 3</v>
          </cell>
          <cell r="C7" t="str">
            <v>PATHO ziekteoz&amp;proc. 6</v>
          </cell>
          <cell r="D7" t="str">
            <v>PATHO tr.digestivus 6</v>
          </cell>
          <cell r="E7" t="str">
            <v>PATHO bloed en lymfe 2</v>
          </cell>
          <cell r="F7" t="str">
            <v>PATHO tr. urinaria 2</v>
          </cell>
          <cell r="G7" t="str">
            <v>PATHO hormoonstels. 2</v>
          </cell>
          <cell r="H7" t="str">
            <v>PATHO ouderd ziekte 1</v>
          </cell>
        </row>
        <row r="8">
          <cell r="C8" t="str">
            <v>PATHO ziekteoz&amp;proc. 7</v>
          </cell>
          <cell r="E8" t="str">
            <v>PATHO bloed en lymfe 3</v>
          </cell>
          <cell r="F8" t="str">
            <v>PATHO tr. urinaria 3</v>
          </cell>
          <cell r="G8" t="str">
            <v>PATHO hormoonstels. 3</v>
          </cell>
          <cell r="H8" t="str">
            <v>PATHO ouderd ziekte 2</v>
          </cell>
        </row>
        <row r="9">
          <cell r="C9" t="str">
            <v>PATHO ziekteoz&amp;proc. 8</v>
          </cell>
          <cell r="E9" t="str">
            <v>PATHO bloed en lymfe 4</v>
          </cell>
          <cell r="F9" t="str">
            <v>PATHO tr. genitale 1</v>
          </cell>
          <cell r="G9" t="str">
            <v>PATHO bew.app. 1</v>
          </cell>
          <cell r="H9" t="str">
            <v>PATHO ouderd ziekte 3</v>
          </cell>
        </row>
        <row r="10">
          <cell r="F10" t="str">
            <v>PATHO tr. genitale 2</v>
          </cell>
          <cell r="G10" t="str">
            <v>PATHO bew.app. 2</v>
          </cell>
        </row>
        <row r="14">
          <cell r="B14" t="str">
            <v>FARMACO algemene 1</v>
          </cell>
          <cell r="C14" t="str">
            <v>LABOR onderz 1</v>
          </cell>
        </row>
        <row r="15">
          <cell r="B15" t="str">
            <v>FARMACO algemene 2</v>
          </cell>
          <cell r="C15" t="str">
            <v>LABOR onderz 2</v>
          </cell>
        </row>
        <row r="16">
          <cell r="B16" t="str">
            <v>FARMACO algemene 3</v>
          </cell>
        </row>
        <row r="17">
          <cell r="B17" t="str">
            <v>FARMACO algemene 4</v>
          </cell>
        </row>
        <row r="18">
          <cell r="B18" t="str">
            <v>FARMACO hoofdgr.medi 1</v>
          </cell>
        </row>
        <row r="19">
          <cell r="B19" t="str">
            <v>FARMACO hoofdgr.medi 2</v>
          </cell>
        </row>
      </sheetData>
      <sheetData sheetId="6"/>
      <sheetData sheetId="7">
        <row r="2">
          <cell r="I2" t="str">
            <v>NEURO cranium schema 1</v>
          </cell>
          <cell r="J2" t="str">
            <v>NEURO medulla spin 1</v>
          </cell>
          <cell r="K2" t="str">
            <v>NEURO tracti 1</v>
          </cell>
          <cell r="L2" t="str">
            <v>NEURO vascularisatie</v>
          </cell>
        </row>
        <row r="3">
          <cell r="I3" t="str">
            <v>NEURO cranium schema 2</v>
          </cell>
          <cell r="J3" t="str">
            <v>NEURO medulla spin 2</v>
          </cell>
          <cell r="K3" t="str">
            <v>NEURO tracti 2</v>
          </cell>
          <cell r="L3" t="str">
            <v>NEURO par. zs</v>
          </cell>
        </row>
        <row r="4">
          <cell r="I4" t="str">
            <v>NEURO wk schema 1</v>
          </cell>
          <cell r="J4" t="str">
            <v>NEURO tr.cerebri 1</v>
          </cell>
          <cell r="K4" t="str">
            <v>NEURO cerebrum 1</v>
          </cell>
          <cell r="L4" t="str">
            <v>NEURO nn. cran 1</v>
          </cell>
        </row>
        <row r="5">
          <cell r="I5" t="str">
            <v>NEURO wk schema 2</v>
          </cell>
          <cell r="J5" t="str">
            <v>NEURO tr.cerebri 2</v>
          </cell>
          <cell r="K5" t="str">
            <v>NEURO cerebrum 2</v>
          </cell>
          <cell r="L5" t="str">
            <v>NEURO nn. cran 2</v>
          </cell>
        </row>
        <row r="6">
          <cell r="I6" t="str">
            <v>NEURO embryo neuron</v>
          </cell>
          <cell r="J6" t="str">
            <v>NEURO cerebellum 1</v>
          </cell>
          <cell r="K6" t="str">
            <v>NEURO cerebrum 3</v>
          </cell>
          <cell r="L6" t="str">
            <v>NEURO vegetativum 1</v>
          </cell>
        </row>
        <row r="7">
          <cell r="I7" t="str">
            <v xml:space="preserve">NEURO embryo meningen </v>
          </cell>
          <cell r="J7" t="str">
            <v>NEURO cerebellum 2</v>
          </cell>
          <cell r="K7" t="str">
            <v>NEURO cerebrum 4</v>
          </cell>
          <cell r="L7" t="str">
            <v>NEURO vegetativum 2</v>
          </cell>
        </row>
        <row r="8">
          <cell r="J8" t="str">
            <v>NEURO cerebellum 3</v>
          </cell>
          <cell r="K8" t="str">
            <v>NEURO diencephalon 1</v>
          </cell>
          <cell r="L8" t="str">
            <v>NEURO vegetativum 3</v>
          </cell>
        </row>
        <row r="9">
          <cell r="J9" t="str">
            <v>NEURO cerebellum 4</v>
          </cell>
          <cell r="K9" t="str">
            <v>NEURO diencephalon 2</v>
          </cell>
          <cell r="L9" t="str">
            <v>NEURO vegetativum 4</v>
          </cell>
        </row>
      </sheetData>
      <sheetData sheetId="8"/>
      <sheetData sheetId="9">
        <row r="2">
          <cell r="L2" t="str">
            <v>BIOCHEM macro en micro 1</v>
          </cell>
          <cell r="M2" t="str">
            <v>BIOCHEM atomen&amp;verbind 3</v>
          </cell>
          <cell r="N2" t="str">
            <v>BIOCHEM mineralen 3</v>
          </cell>
          <cell r="O2" t="str">
            <v>BIOCHEM molec architect 3</v>
          </cell>
          <cell r="P2" t="str">
            <v>BIOCHEM pH, zuurgraad 1</v>
          </cell>
          <cell r="Q2" t="str">
            <v>BIOCHEM aminozuren 1</v>
          </cell>
          <cell r="R2" t="str">
            <v>BIOCHEM proteine 3</v>
          </cell>
          <cell r="S2" t="str">
            <v>BIOCHEM koolhydraten 3</v>
          </cell>
          <cell r="T2" t="str">
            <v>BIOCHEM lipiden 3</v>
          </cell>
        </row>
        <row r="3">
          <cell r="L3" t="str">
            <v>BIOCHEM macro en micro 2</v>
          </cell>
          <cell r="M3" t="str">
            <v>BIOCHEM atomen&amp;verbind 4</v>
          </cell>
          <cell r="N3" t="str">
            <v>BIOCHEM mineralen 4</v>
          </cell>
          <cell r="O3" t="str">
            <v>BIOCHEM molec architect 4</v>
          </cell>
          <cell r="P3" t="str">
            <v>BIOCHEM pH, zuurgraad 2</v>
          </cell>
          <cell r="Q3" t="str">
            <v>BIOCHEM aminozuren 2</v>
          </cell>
          <cell r="R3" t="str">
            <v>BIOCHEM proteine 4</v>
          </cell>
          <cell r="S3" t="str">
            <v>BIOCHEM koolhydraten 4</v>
          </cell>
          <cell r="T3" t="str">
            <v>BIOCHEM lipiden 4</v>
          </cell>
        </row>
        <row r="4">
          <cell r="L4" t="str">
            <v>BIOCHEM atomen &amp; verbind 1</v>
          </cell>
          <cell r="M4" t="str">
            <v>BIOCHEM mineralen 1</v>
          </cell>
          <cell r="N4" t="str">
            <v>BIOCHEM molec architect 1</v>
          </cell>
          <cell r="O4" t="str">
            <v>BIOCHEM H2 bruggen 1</v>
          </cell>
          <cell r="P4" t="str">
            <v>BIOCHEM pH, zuurgraad 3</v>
          </cell>
          <cell r="Q4" t="str">
            <v>BIOCHEM proteine 1</v>
          </cell>
          <cell r="R4" t="str">
            <v>BIOCHEM koolhydraten 1</v>
          </cell>
          <cell r="S4" t="str">
            <v>BIOCHEM lipiden 1</v>
          </cell>
          <cell r="T4" t="str">
            <v>BIOCHEM samenvatting 1</v>
          </cell>
        </row>
        <row r="5">
          <cell r="L5" t="str">
            <v>BIOCHEM atomen &amp; verbind 2</v>
          </cell>
          <cell r="M5" t="str">
            <v>BIOCHEM mineralen 2</v>
          </cell>
          <cell r="N5" t="str">
            <v>BIOCHEM molec architect 2</v>
          </cell>
          <cell r="O5" t="str">
            <v>BIOCHEM H2 bruggen 2</v>
          </cell>
          <cell r="P5" t="str">
            <v>BIOCHEM pH, zuurgraad 4</v>
          </cell>
          <cell r="Q5" t="str">
            <v>BIOCHEM proteine 2</v>
          </cell>
          <cell r="R5" t="str">
            <v>BIOCHEM koolhydraten 2</v>
          </cell>
          <cell r="S5" t="str">
            <v>BIOCHEM lipiden 2</v>
          </cell>
          <cell r="T5" t="str">
            <v>BIOCHEM samenvatting 2</v>
          </cell>
        </row>
        <row r="9">
          <cell r="L9" t="str">
            <v>BIOLOGIE prokaryoten 1</v>
          </cell>
          <cell r="M9" t="str">
            <v>BIOLOGIE dierenrijk 1</v>
          </cell>
          <cell r="N9" t="str">
            <v>BIOLOGIE zoogdieren 1</v>
          </cell>
        </row>
        <row r="10">
          <cell r="L10" t="str">
            <v>BIOLOGIE prokaryoten 2</v>
          </cell>
          <cell r="M10" t="str">
            <v>BIOLOGIE dierenrijk 2</v>
          </cell>
          <cell r="N10" t="str">
            <v>BIOLOGIE zoogdieren 2</v>
          </cell>
        </row>
        <row r="11">
          <cell r="L11" t="str">
            <v>BIOLOGIE eukaryoten 1</v>
          </cell>
          <cell r="M11" t="str">
            <v>BIOLOGIE dierenrijk 3</v>
          </cell>
          <cell r="N11" t="str">
            <v>BIOLOGIE zoogdieren 3</v>
          </cell>
        </row>
        <row r="12">
          <cell r="L12" t="str">
            <v>BIOLOGIE eukaryoten 2</v>
          </cell>
          <cell r="M12" t="str">
            <v>BIOLOGIE dierenrijk 4</v>
          </cell>
          <cell r="N12" t="str">
            <v>BIOLOGIE zoogdieren 4</v>
          </cell>
        </row>
        <row r="13">
          <cell r="L13" t="str">
            <v>BIOLOGIE celmethaboli 1</v>
          </cell>
          <cell r="M13" t="str">
            <v>BIOLOGIE dierenrijk 5</v>
          </cell>
          <cell r="N13" t="str">
            <v>BIOLOGIE zoogdieren 5</v>
          </cell>
        </row>
        <row r="14">
          <cell r="L14" t="str">
            <v>BIOLOGIE celmethaboli 2</v>
          </cell>
          <cell r="M14" t="str">
            <v>BIOLOGIE dierenrijk 6</v>
          </cell>
          <cell r="N14" t="str">
            <v>BIOLOGIE zoogdieren 6</v>
          </cell>
        </row>
        <row r="15">
          <cell r="L15" t="str">
            <v>BIOLOGIE celmethaboli 3</v>
          </cell>
        </row>
        <row r="16">
          <cell r="L16" t="str">
            <v>BIOLOGIE celmethaboli 4</v>
          </cell>
        </row>
        <row r="21">
          <cell r="L21" t="str">
            <v>BIOFYSICA basisfysica 1</v>
          </cell>
          <cell r="M21" t="str">
            <v>BIOFYSICA aggreg fluida 1</v>
          </cell>
          <cell r="N21" t="str">
            <v>BIOFYSICA rheologie 1</v>
          </cell>
        </row>
        <row r="22">
          <cell r="L22" t="str">
            <v>BIOFYSICA basisfysica 2</v>
          </cell>
          <cell r="M22" t="str">
            <v>BIOFYSICA aggreg fluida 2</v>
          </cell>
          <cell r="N22" t="str">
            <v>BIOFYSICA rheologie 2</v>
          </cell>
        </row>
        <row r="23">
          <cell r="L23" t="str">
            <v>BIOFYSICA aggreg gassen 1</v>
          </cell>
          <cell r="M23" t="str">
            <v>BIOFYSICA aggreg fluida 3</v>
          </cell>
          <cell r="N23" t="str">
            <v>BIOFYSICA rheologie 3</v>
          </cell>
        </row>
        <row r="24">
          <cell r="L24" t="str">
            <v>BIOFYSICA aggreg gassen 2</v>
          </cell>
          <cell r="M24" t="str">
            <v>BIOFYSICA aggreg fluida 4</v>
          </cell>
          <cell r="N24" t="str">
            <v>BIOFYSICA rheologie 4</v>
          </cell>
        </row>
        <row r="25">
          <cell r="L25" t="str">
            <v>BIOFYSICA aggreg gassen 3</v>
          </cell>
          <cell r="M25" t="str">
            <v>BIOFYSICA aggreg vaste stof 1</v>
          </cell>
          <cell r="N25" t="str">
            <v>BIOFYSICA rheologie 5</v>
          </cell>
        </row>
        <row r="26">
          <cell r="L26" t="str">
            <v>BIOFYSICA aggreg gassen 4</v>
          </cell>
          <cell r="M26" t="str">
            <v>BIOFYSICA aggreg vaste stof 2</v>
          </cell>
          <cell r="N26" t="str">
            <v>BIOFYSICA rheologie 6</v>
          </cell>
        </row>
        <row r="27">
          <cell r="M27" t="str">
            <v>BIOFYSICA aggreg vaste stof 3</v>
          </cell>
        </row>
        <row r="28">
          <cell r="M28" t="str">
            <v>BIOFYSICA aggreg vaste stof 4</v>
          </cell>
        </row>
        <row r="33">
          <cell r="B33" t="str">
            <v>BIOMECHA 1</v>
          </cell>
          <cell r="C33" t="str">
            <v>BIOMECHA 9</v>
          </cell>
          <cell r="D33" t="str">
            <v>BIOMECHA 17</v>
          </cell>
        </row>
        <row r="34">
          <cell r="B34" t="str">
            <v>BIOMECHA 2</v>
          </cell>
          <cell r="C34" t="str">
            <v>BIOMECHA 10</v>
          </cell>
          <cell r="D34" t="str">
            <v>BIOMECHA 18</v>
          </cell>
        </row>
        <row r="35">
          <cell r="B35" t="str">
            <v>BIOMECHA 3</v>
          </cell>
          <cell r="C35" t="str">
            <v>BIOMECHA 11</v>
          </cell>
          <cell r="D35" t="str">
            <v>BIOMECHA 19</v>
          </cell>
        </row>
        <row r="36">
          <cell r="B36" t="str">
            <v>BIOMECHA 4</v>
          </cell>
          <cell r="C36" t="str">
            <v>BIOMECHA 12</v>
          </cell>
          <cell r="D36" t="str">
            <v>BIOMECHA 20</v>
          </cell>
        </row>
        <row r="37">
          <cell r="B37" t="str">
            <v>BIOMECHA 5</v>
          </cell>
          <cell r="C37" t="str">
            <v>BIOMECHA 13</v>
          </cell>
          <cell r="D37" t="str">
            <v>BIOMECHA 21</v>
          </cell>
        </row>
        <row r="38">
          <cell r="B38" t="str">
            <v>BIOMECHA 6</v>
          </cell>
          <cell r="C38" t="str">
            <v>BIOMECHA 14</v>
          </cell>
          <cell r="D38" t="str">
            <v>BIOMECHA 22</v>
          </cell>
        </row>
        <row r="39">
          <cell r="B39" t="str">
            <v>BIOMECHA 7</v>
          </cell>
          <cell r="C39" t="str">
            <v>BIOMECHA 15</v>
          </cell>
          <cell r="D39" t="str">
            <v>BIOMECHA 23</v>
          </cell>
        </row>
        <row r="40">
          <cell r="B40" t="str">
            <v>BIOMECHA 8</v>
          </cell>
          <cell r="C40" t="str">
            <v>BIOMECHA 16</v>
          </cell>
          <cell r="D40" t="str">
            <v>BIOMECHA 24</v>
          </cell>
        </row>
        <row r="41">
          <cell r="A41">
            <v>24</v>
          </cell>
        </row>
      </sheetData>
      <sheetData sheetId="10">
        <row r="113">
          <cell r="B113">
            <v>24</v>
          </cell>
        </row>
      </sheetData>
      <sheetData sheetId="11">
        <row r="2">
          <cell r="B2" t="str">
            <v xml:space="preserve"> MASSAGE 
therap aanraking 1</v>
          </cell>
          <cell r="C2" t="str">
            <v xml:space="preserve"> MASSAGE 
therap aanraking 4</v>
          </cell>
          <cell r="D2" t="str">
            <v>MASSAGE
therap aanraking 6</v>
          </cell>
        </row>
        <row r="3">
          <cell r="B3" t="str">
            <v xml:space="preserve"> MASSAGE 
therap aanraking 2</v>
          </cell>
          <cell r="C3" t="str">
            <v xml:space="preserve"> MASSAGE 
therap aanraking 5</v>
          </cell>
          <cell r="D3" t="str">
            <v>MASSAGE 
Fasciaal 3</v>
          </cell>
        </row>
        <row r="4">
          <cell r="B4" t="str">
            <v xml:space="preserve"> MASSAGE 
therap aanraking 3</v>
          </cell>
          <cell r="C4" t="str">
            <v>MASSAGE 
Klassiek ruimte 2</v>
          </cell>
          <cell r="D4" t="str">
            <v>MASSAGE 
Bindweefsel 1</v>
          </cell>
        </row>
        <row r="5">
          <cell r="B5" t="str">
            <v>MASSAGE 
Klassiek ruimte 1</v>
          </cell>
          <cell r="C5" t="str">
            <v>MASSAGE 
Klassiek 5</v>
          </cell>
          <cell r="D5" t="str">
            <v>MASSAGE 
Bindweefsel 2</v>
          </cell>
        </row>
        <row r="6">
          <cell r="B6" t="str">
            <v>MASSAGE 
Klassiek 1</v>
          </cell>
          <cell r="C6" t="str">
            <v>MASSAGE 
Klassiek 6</v>
          </cell>
          <cell r="D6" t="str">
            <v>MASSAGE 
Bindweefsel 3</v>
          </cell>
        </row>
        <row r="7">
          <cell r="B7" t="str">
            <v>MASSAGE 
Klassiek 2</v>
          </cell>
          <cell r="C7" t="str">
            <v>MASSAGE
 Klassiek 7</v>
          </cell>
          <cell r="D7" t="str">
            <v>MASSAGE 
Lymfe "Vodder" 1</v>
          </cell>
        </row>
        <row r="8">
          <cell r="B8" t="str">
            <v>MASSAGE 
Klassiek 3</v>
          </cell>
          <cell r="C8" t="str">
            <v>MASSAGE 
Fasciaal 1</v>
          </cell>
          <cell r="D8" t="str">
            <v>MASSAGE 
Lymfe "Vodder" 2</v>
          </cell>
        </row>
        <row r="9">
          <cell r="B9" t="str">
            <v>MASSAGE 
Klassiek 4</v>
          </cell>
          <cell r="C9" t="str">
            <v>MASSAGE 
Fasciaal 2</v>
          </cell>
          <cell r="D9" t="str">
            <v>MASSAGE 
Lymfe "Vodder" 3</v>
          </cell>
        </row>
        <row r="15">
          <cell r="B15" t="str">
            <v>EHBO 1</v>
          </cell>
          <cell r="C15" t="str">
            <v>EHBO 9</v>
          </cell>
          <cell r="D15" t="str">
            <v>EHBO 17</v>
          </cell>
        </row>
        <row r="16">
          <cell r="B16" t="str">
            <v>EHBO 2</v>
          </cell>
          <cell r="C16" t="str">
            <v>EHBO 10</v>
          </cell>
          <cell r="D16" t="str">
            <v>EHBO 18</v>
          </cell>
        </row>
        <row r="17">
          <cell r="B17" t="str">
            <v>EHBO 3</v>
          </cell>
          <cell r="C17" t="str">
            <v>EHBO 11</v>
          </cell>
          <cell r="D17" t="str">
            <v>EHBO 19</v>
          </cell>
        </row>
        <row r="18">
          <cell r="B18" t="str">
            <v>EHBO 4</v>
          </cell>
          <cell r="C18" t="str">
            <v>EHBO 12</v>
          </cell>
          <cell r="D18" t="str">
            <v>EHBO 20</v>
          </cell>
        </row>
        <row r="19">
          <cell r="B19" t="str">
            <v>EHBO 5</v>
          </cell>
          <cell r="C19" t="str">
            <v>EHBO 13</v>
          </cell>
          <cell r="D19" t="str">
            <v>EHBO 21</v>
          </cell>
        </row>
        <row r="20">
          <cell r="B20" t="str">
            <v>EHBO 6</v>
          </cell>
          <cell r="C20" t="str">
            <v>EHBO 14</v>
          </cell>
          <cell r="D20" t="str">
            <v>EHBO 22</v>
          </cell>
        </row>
        <row r="21">
          <cell r="B21" t="str">
            <v>EHBO 7</v>
          </cell>
          <cell r="C21" t="str">
            <v>EHBO 15</v>
          </cell>
          <cell r="D21" t="str">
            <v>EHBO 23</v>
          </cell>
        </row>
        <row r="22">
          <cell r="B22" t="str">
            <v>EHBO 8</v>
          </cell>
          <cell r="C22" t="str">
            <v>EHBO 16</v>
          </cell>
          <cell r="D22" t="str">
            <v>EHBO 24</v>
          </cell>
        </row>
      </sheetData>
      <sheetData sheetId="12"/>
      <sheetData sheetId="13">
        <row r="2">
          <cell r="B2" t="str">
            <v>EMBRYO stofw velden 1</v>
          </cell>
          <cell r="C2" t="str">
            <v>EMBRYO mitose, meiose, comm.syst 1</v>
          </cell>
        </row>
        <row r="3">
          <cell r="B3" t="str">
            <v>EMBRYO stofw velden 2</v>
          </cell>
          <cell r="C3" t="str">
            <v>EMBRYO mitose, meiose, comm.syst 2</v>
          </cell>
        </row>
        <row r="4">
          <cell r="B4" t="str">
            <v>EMBRYO stofw velden 3</v>
          </cell>
          <cell r="C4" t="str">
            <v>EMBRYO comm syst 1</v>
          </cell>
        </row>
        <row r="5">
          <cell r="B5" t="str">
            <v>EMBRYO stofw velden 4</v>
          </cell>
          <cell r="C5" t="str">
            <v>EMBRYO comm syst 2</v>
          </cell>
        </row>
        <row r="6">
          <cell r="B6" t="str">
            <v>EMBRYO stofw velden 5</v>
          </cell>
        </row>
        <row r="7">
          <cell r="B7" t="str">
            <v>EMBRYO stofw velden 6</v>
          </cell>
        </row>
        <row r="12">
          <cell r="B12" t="str">
            <v>EVOL LEER 1</v>
          </cell>
          <cell r="C12" t="str">
            <v>EVOL LEER funct.denken evolutietheorie 1</v>
          </cell>
          <cell r="D12" t="str">
            <v>PALEONTO inleid 1</v>
          </cell>
        </row>
        <row r="13">
          <cell r="B13" t="str">
            <v>EVOL LEER 2</v>
          </cell>
          <cell r="C13" t="str">
            <v>EVOL LEER funct.denken evolutietheorie 2</v>
          </cell>
          <cell r="D13" t="str">
            <v>PALEONTO inleid 2</v>
          </cell>
        </row>
        <row r="14">
          <cell r="B14" t="str">
            <v>EVOL LEER 3</v>
          </cell>
          <cell r="C14" t="str">
            <v>EVOL LEER funct.denken evolutietheorie 3</v>
          </cell>
          <cell r="D14" t="str">
            <v>PALEONTO inleid 3</v>
          </cell>
        </row>
        <row r="15">
          <cell r="B15" t="str">
            <v>EVOL LEER 4</v>
          </cell>
          <cell r="C15" t="str">
            <v>EVOL LEER funct.denken evolutietheorie 4</v>
          </cell>
          <cell r="D15" t="str">
            <v>PALEONTO inleid 4</v>
          </cell>
        </row>
      </sheetData>
      <sheetData sheetId="14"/>
      <sheetData sheetId="15">
        <row r="2">
          <cell r="B2" t="str">
            <v>GESPREKSTRAIN techieken 1</v>
          </cell>
          <cell r="C2" t="str">
            <v>GESPREKSTRAIN leiden 1</v>
          </cell>
        </row>
        <row r="3">
          <cell r="B3" t="str">
            <v>GESPREKSTRAIN techieken 2</v>
          </cell>
          <cell r="C3" t="str">
            <v>GESPREKSTRAIN leiden 2</v>
          </cell>
        </row>
        <row r="4">
          <cell r="B4" t="str">
            <v>GESPREKSTRAIN voering 1</v>
          </cell>
          <cell r="C4" t="str">
            <v>GESPREKSTRAIN leiden 3</v>
          </cell>
        </row>
        <row r="5">
          <cell r="B5" t="str">
            <v>GESPREKSTRAIN voering 2</v>
          </cell>
          <cell r="C5" t="str">
            <v>GESPREKSTRAIN leiden 4</v>
          </cell>
        </row>
        <row r="10">
          <cell r="B10" t="str">
            <v>PSYCHO 1</v>
          </cell>
          <cell r="C10" t="str">
            <v>PSYCHO 7</v>
          </cell>
        </row>
        <row r="11">
          <cell r="B11" t="str">
            <v>PSYCHO 2</v>
          </cell>
          <cell r="C11" t="str">
            <v>PSYCHO 8</v>
          </cell>
        </row>
        <row r="12">
          <cell r="B12" t="str">
            <v>PSYCHO 3</v>
          </cell>
          <cell r="C12" t="str">
            <v>PSYCHO 9</v>
          </cell>
        </row>
        <row r="13">
          <cell r="B13" t="str">
            <v>PSYCHO 4</v>
          </cell>
          <cell r="C13" t="str">
            <v>PSYCHO 10</v>
          </cell>
        </row>
        <row r="14">
          <cell r="B14" t="str">
            <v>PSYCHO 5</v>
          </cell>
          <cell r="C14" t="str">
            <v>PSYCHO 11</v>
          </cell>
        </row>
        <row r="15">
          <cell r="B15" t="str">
            <v>PSYCHO 6</v>
          </cell>
          <cell r="C15" t="str">
            <v>PSYCHO 12</v>
          </cell>
        </row>
        <row r="20">
          <cell r="B20" t="str">
            <v>PSYCHIATRIE 1</v>
          </cell>
        </row>
        <row r="21">
          <cell r="B21" t="str">
            <v>PSYCHIATRIE 2</v>
          </cell>
        </row>
        <row r="22">
          <cell r="B22" t="str">
            <v>PSYCHIATRIE 3</v>
          </cell>
        </row>
        <row r="23">
          <cell r="B23" t="str">
            <v>PSYCHIATRIE 4</v>
          </cell>
        </row>
        <row r="24">
          <cell r="B24" t="str">
            <v>PSYCHIATRIE 5</v>
          </cell>
        </row>
        <row r="25">
          <cell r="B25" t="str">
            <v>PSYCHIATRIE 6</v>
          </cell>
        </row>
        <row r="26">
          <cell r="B26" t="str">
            <v>PSYCHIATRIE 7</v>
          </cell>
        </row>
        <row r="27">
          <cell r="B27" t="str">
            <v>PSYCHIATRIE 8</v>
          </cell>
        </row>
        <row r="32">
          <cell r="B32" t="str">
            <v>WET &amp; GHZ 1</v>
          </cell>
        </row>
        <row r="33">
          <cell r="B33" t="str">
            <v>WET &amp; GHZ 2</v>
          </cell>
        </row>
        <row r="34">
          <cell r="B34" t="str">
            <v>WET &amp; GHZ 3</v>
          </cell>
        </row>
        <row r="35">
          <cell r="B35" t="str">
            <v>WET &amp; GHZ 4</v>
          </cell>
        </row>
        <row r="36">
          <cell r="B36" t="str">
            <v>WET &amp; GHZ 5</v>
          </cell>
        </row>
        <row r="37">
          <cell r="B37" t="str">
            <v>WET &amp; GHZ 6</v>
          </cell>
        </row>
        <row r="38">
          <cell r="B38" t="str">
            <v>WET &amp; GHZ 7</v>
          </cell>
        </row>
        <row r="39">
          <cell r="B39" t="str">
            <v>WET &amp; GHZ 8</v>
          </cell>
        </row>
        <row r="40">
          <cell r="B40">
            <v>8</v>
          </cell>
        </row>
        <row r="43">
          <cell r="B43" t="str">
            <v>SOCIOLOGIE</v>
          </cell>
        </row>
        <row r="44">
          <cell r="B44" t="str">
            <v>SOCIOLOGIE 1</v>
          </cell>
          <cell r="C44" t="str">
            <v>SOCIOLOGIE 6</v>
          </cell>
        </row>
        <row r="45">
          <cell r="B45" t="str">
            <v>SOCIOLOGIE 2</v>
          </cell>
          <cell r="C45" t="str">
            <v>SOCIOLOGIE 7</v>
          </cell>
        </row>
        <row r="46">
          <cell r="B46" t="str">
            <v>SOCIOLOGIE 3</v>
          </cell>
          <cell r="C46" t="str">
            <v>SOCIOLOGIE 8</v>
          </cell>
        </row>
        <row r="47">
          <cell r="B47" t="str">
            <v>SOCIOLOGIE 4</v>
          </cell>
          <cell r="C47" t="str">
            <v>SOCIOLOGIE 9</v>
          </cell>
        </row>
        <row r="48">
          <cell r="B48" t="str">
            <v>SOCIOLOGIE 5</v>
          </cell>
          <cell r="C48" t="str">
            <v>SOCIOLOGIE 10</v>
          </cell>
        </row>
        <row r="52">
          <cell r="B52" t="str">
            <v>FILOSOFIE 1</v>
          </cell>
          <cell r="C52" t="str">
            <v>FILOSOFIE 6</v>
          </cell>
        </row>
        <row r="53">
          <cell r="B53" t="str">
            <v>FILOSOFIE 2</v>
          </cell>
          <cell r="C53" t="str">
            <v>FILOSOFIE 7</v>
          </cell>
        </row>
        <row r="54">
          <cell r="B54" t="str">
            <v>FILOSOFIE 3</v>
          </cell>
          <cell r="C54" t="str">
            <v>FILOSOFIE 8</v>
          </cell>
        </row>
        <row r="55">
          <cell r="B55" t="str">
            <v>FILOSOFIE 4</v>
          </cell>
          <cell r="C55" t="str">
            <v>FILOSOFIE 9</v>
          </cell>
        </row>
        <row r="56">
          <cell r="B56" t="str">
            <v>FILOSOFIE 5</v>
          </cell>
          <cell r="C56" t="str">
            <v>FILOSOFIE 10</v>
          </cell>
        </row>
      </sheetData>
      <sheetData sheetId="16"/>
      <sheetData sheetId="17">
        <row r="2">
          <cell r="B2" t="str">
            <v>INFORMATICA 1</v>
          </cell>
        </row>
        <row r="3">
          <cell r="B3" t="str">
            <v>INFORMATICA 2</v>
          </cell>
        </row>
        <row r="4">
          <cell r="B4" t="str">
            <v>INFORMATICA 3</v>
          </cell>
        </row>
        <row r="5">
          <cell r="B5" t="str">
            <v>INFORMATICA 4</v>
          </cell>
        </row>
        <row r="6">
          <cell r="B6" t="str">
            <v>INFORMATICA 5</v>
          </cell>
        </row>
        <row r="7">
          <cell r="B7" t="str">
            <v>INFORMATICA 6</v>
          </cell>
        </row>
        <row r="8">
          <cell r="B8" t="str">
            <v>INFORMATICA 7</v>
          </cell>
        </row>
        <row r="9">
          <cell r="B9" t="str">
            <v>INFORMATICA 8</v>
          </cell>
        </row>
        <row r="13">
          <cell r="B13" t="str">
            <v>METHODO 1</v>
          </cell>
        </row>
        <row r="14">
          <cell r="B14" t="str">
            <v>METHODO 2</v>
          </cell>
        </row>
        <row r="15">
          <cell r="B15" t="str">
            <v>METHODO 3</v>
          </cell>
        </row>
        <row r="16">
          <cell r="B16" t="str">
            <v>METHODO 4</v>
          </cell>
        </row>
        <row r="17">
          <cell r="B17" t="str">
            <v>METHODO 5</v>
          </cell>
        </row>
      </sheetData>
      <sheetData sheetId="18"/>
      <sheetData sheetId="19"/>
      <sheetData sheetId="20"/>
    </sheetDataSet>
  </externalBook>
</externalLink>
</file>

<file path=xl/theme/theme1.xml><?xml version="1.0" encoding="utf-8"?>
<a:theme xmlns:a="http://schemas.openxmlformats.org/drawingml/2006/main" name="Office-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92D00-CE02-4E55-BADE-87C53981789A}">
  <sheetPr>
    <tabColor theme="5" tint="-0.249977111117893"/>
  </sheetPr>
  <dimension ref="A1:H40"/>
  <sheetViews>
    <sheetView workbookViewId="0">
      <selection activeCell="D5" sqref="D5"/>
    </sheetView>
  </sheetViews>
  <sheetFormatPr defaultColWidth="8.875" defaultRowHeight="15.75"/>
  <cols>
    <col min="1" max="1" width="8.875" style="942"/>
    <col min="2" max="2" width="35.625" style="942" customWidth="1"/>
    <col min="3" max="3" width="7.375" style="942" customWidth="1"/>
    <col min="4" max="4" width="100.375" style="942" customWidth="1"/>
    <col min="5" max="5" width="8.875" style="942"/>
    <col min="6" max="6" width="6.125" style="942" customWidth="1"/>
    <col min="7" max="7" width="34.5" style="942" customWidth="1"/>
    <col min="8" max="16384" width="8.875" style="942"/>
  </cols>
  <sheetData>
    <row r="1" spans="1:8">
      <c r="B1" s="943" t="s">
        <v>1466</v>
      </c>
      <c r="F1" s="1249" t="s">
        <v>4759</v>
      </c>
      <c r="G1" s="1249"/>
    </row>
    <row r="2" spans="1:8">
      <c r="A2" s="942">
        <v>2</v>
      </c>
      <c r="B2" s="944" t="s">
        <v>4817</v>
      </c>
      <c r="F2" s="1250" t="s">
        <v>4760</v>
      </c>
      <c r="G2" s="1235" t="s">
        <v>4761</v>
      </c>
    </row>
    <row r="3" spans="1:8">
      <c r="A3" s="942">
        <v>3</v>
      </c>
      <c r="B3" s="1250" t="s">
        <v>1467</v>
      </c>
      <c r="C3" s="945" t="s">
        <v>1469</v>
      </c>
      <c r="D3" s="1250" t="s">
        <v>2330</v>
      </c>
      <c r="F3" s="1250" t="s">
        <v>4762</v>
      </c>
      <c r="G3" s="1235" t="s">
        <v>4763</v>
      </c>
    </row>
    <row r="4" spans="1:8">
      <c r="C4" s="945" t="s">
        <v>1470</v>
      </c>
      <c r="D4" s="1250" t="s">
        <v>1471</v>
      </c>
      <c r="F4" s="1250" t="s">
        <v>4764</v>
      </c>
      <c r="G4" s="1235" t="s">
        <v>4765</v>
      </c>
    </row>
    <row r="5" spans="1:8">
      <c r="C5" s="945" t="s">
        <v>1472</v>
      </c>
      <c r="D5" s="1250" t="s">
        <v>1473</v>
      </c>
      <c r="F5" s="1250" t="s">
        <v>4766</v>
      </c>
      <c r="G5" s="1235" t="s">
        <v>4769</v>
      </c>
    </row>
    <row r="6" spans="1:8">
      <c r="C6" s="945" t="s">
        <v>2329</v>
      </c>
      <c r="D6" s="1250" t="s">
        <v>4818</v>
      </c>
      <c r="F6" s="1250" t="s">
        <v>4767</v>
      </c>
      <c r="G6" s="1235" t="s">
        <v>4768</v>
      </c>
      <c r="H6" s="1236" t="s">
        <v>4770</v>
      </c>
    </row>
    <row r="7" spans="1:8">
      <c r="C7" s="945"/>
      <c r="F7" s="1250" t="s">
        <v>4771</v>
      </c>
      <c r="G7" s="1235" t="s">
        <v>4772</v>
      </c>
    </row>
    <row r="8" spans="1:8">
      <c r="A8" s="942">
        <v>4</v>
      </c>
      <c r="B8" s="1252" t="s">
        <v>1468</v>
      </c>
      <c r="C8" s="945" t="s">
        <v>1469</v>
      </c>
      <c r="D8" s="1252" t="s">
        <v>3694</v>
      </c>
      <c r="F8" s="1250" t="s">
        <v>4773</v>
      </c>
      <c r="G8" s="1235" t="s">
        <v>4774</v>
      </c>
    </row>
    <row r="9" spans="1:8">
      <c r="C9" s="945" t="s">
        <v>1470</v>
      </c>
      <c r="D9" s="1252" t="s">
        <v>1474</v>
      </c>
      <c r="F9" s="1250" t="s">
        <v>4777</v>
      </c>
      <c r="G9" s="1235" t="s">
        <v>4775</v>
      </c>
      <c r="H9" s="1236" t="s">
        <v>4776</v>
      </c>
    </row>
    <row r="10" spans="1:8">
      <c r="C10" s="945" t="s">
        <v>1476</v>
      </c>
      <c r="D10" s="1252" t="s">
        <v>1475</v>
      </c>
      <c r="F10" s="1250" t="s">
        <v>4778</v>
      </c>
      <c r="G10" s="1235" t="s">
        <v>4779</v>
      </c>
      <c r="H10" s="1236" t="s">
        <v>3455</v>
      </c>
    </row>
    <row r="11" spans="1:8">
      <c r="C11" s="945" t="s">
        <v>2329</v>
      </c>
      <c r="D11" s="1252" t="s">
        <v>3748</v>
      </c>
    </row>
    <row r="12" spans="1:8">
      <c r="C12" s="945" t="s">
        <v>3686</v>
      </c>
      <c r="D12" s="1252" t="s">
        <v>3687</v>
      </c>
      <c r="F12" s="1253" t="s">
        <v>1477</v>
      </c>
      <c r="G12" s="1235" t="s">
        <v>4791</v>
      </c>
    </row>
    <row r="13" spans="1:8">
      <c r="C13" s="945" t="s">
        <v>3688</v>
      </c>
      <c r="D13" s="1252" t="s">
        <v>3689</v>
      </c>
      <c r="F13" s="1253" t="s">
        <v>1478</v>
      </c>
      <c r="G13" s="1235" t="s">
        <v>1157</v>
      </c>
    </row>
    <row r="14" spans="1:8">
      <c r="C14" s="945" t="s">
        <v>3690</v>
      </c>
      <c r="D14" s="1252" t="s">
        <v>3691</v>
      </c>
      <c r="E14" s="1251"/>
      <c r="F14" s="1253" t="s">
        <v>1479</v>
      </c>
      <c r="G14" s="1235" t="s">
        <v>1152</v>
      </c>
    </row>
    <row r="15" spans="1:8">
      <c r="C15" s="945" t="s">
        <v>3692</v>
      </c>
      <c r="D15" s="1252" t="s">
        <v>3693</v>
      </c>
      <c r="F15" s="1253" t="s">
        <v>1480</v>
      </c>
      <c r="G15" s="1235" t="s">
        <v>1158</v>
      </c>
    </row>
    <row r="16" spans="1:8">
      <c r="C16" s="945" t="s">
        <v>3696</v>
      </c>
      <c r="D16" s="1252" t="s">
        <v>3695</v>
      </c>
      <c r="F16" s="1253" t="s">
        <v>1481</v>
      </c>
      <c r="G16" s="1235" t="s">
        <v>4792</v>
      </c>
    </row>
    <row r="17" spans="1:7">
      <c r="C17" s="945" t="s">
        <v>3697</v>
      </c>
      <c r="D17" s="1252" t="s">
        <v>3698</v>
      </c>
      <c r="F17" s="1253" t="s">
        <v>1482</v>
      </c>
      <c r="G17" s="1235" t="s">
        <v>1163</v>
      </c>
    </row>
    <row r="18" spans="1:7">
      <c r="F18" s="1253" t="s">
        <v>1483</v>
      </c>
      <c r="G18" s="1235" t="s">
        <v>3564</v>
      </c>
    </row>
    <row r="19" spans="1:7">
      <c r="A19" s="942">
        <v>5</v>
      </c>
      <c r="B19" s="1254" t="s">
        <v>4797</v>
      </c>
      <c r="C19" s="945" t="s">
        <v>3836</v>
      </c>
      <c r="D19" s="944" t="s">
        <v>4798</v>
      </c>
      <c r="F19" s="1253" t="s">
        <v>1484</v>
      </c>
      <c r="G19" s="1235" t="s">
        <v>1068</v>
      </c>
    </row>
    <row r="20" spans="1:7">
      <c r="C20" s="945" t="s">
        <v>4799</v>
      </c>
      <c r="D20" s="1235" t="s">
        <v>4800</v>
      </c>
      <c r="F20" s="1253" t="s">
        <v>1485</v>
      </c>
      <c r="G20" s="1235" t="s">
        <v>2903</v>
      </c>
    </row>
    <row r="21" spans="1:7">
      <c r="C21" s="945" t="s">
        <v>3434</v>
      </c>
      <c r="D21" s="944" t="s">
        <v>4801</v>
      </c>
      <c r="F21" s="1253" t="s">
        <v>54</v>
      </c>
      <c r="G21" s="1235" t="s">
        <v>4793</v>
      </c>
    </row>
    <row r="22" spans="1:7">
      <c r="C22" s="945" t="s">
        <v>3437</v>
      </c>
      <c r="D22" s="944" t="s">
        <v>4802</v>
      </c>
      <c r="F22" s="1253" t="s">
        <v>4794</v>
      </c>
      <c r="G22" s="1235" t="s">
        <v>4795</v>
      </c>
    </row>
    <row r="23" spans="1:7">
      <c r="C23" s="945" t="s">
        <v>3431</v>
      </c>
      <c r="D23" s="944" t="s">
        <v>4803</v>
      </c>
      <c r="F23" s="1253" t="s">
        <v>1486</v>
      </c>
      <c r="G23" s="1235" t="s">
        <v>4796</v>
      </c>
    </row>
    <row r="24" spans="1:7">
      <c r="C24" s="945">
        <v>1116</v>
      </c>
      <c r="D24" s="944" t="s">
        <v>4804</v>
      </c>
    </row>
    <row r="25" spans="1:7">
      <c r="C25" s="945" t="s">
        <v>3429</v>
      </c>
      <c r="D25" s="944" t="s">
        <v>4807</v>
      </c>
    </row>
    <row r="26" spans="1:7">
      <c r="C26" s="945" t="s">
        <v>4806</v>
      </c>
      <c r="D26" s="944" t="s">
        <v>4808</v>
      </c>
    </row>
    <row r="27" spans="1:7">
      <c r="C27" s="945" t="s">
        <v>4809</v>
      </c>
      <c r="D27" s="944" t="s">
        <v>4811</v>
      </c>
    </row>
    <row r="28" spans="1:7">
      <c r="C28" s="945" t="s">
        <v>4812</v>
      </c>
      <c r="D28" s="944" t="s">
        <v>4813</v>
      </c>
    </row>
    <row r="29" spans="1:7">
      <c r="C29" s="945"/>
      <c r="D29" s="944"/>
    </row>
    <row r="30" spans="1:7">
      <c r="C30" s="945"/>
      <c r="D30" s="944"/>
    </row>
    <row r="31" spans="1:7">
      <c r="C31" s="945"/>
      <c r="D31" s="944"/>
    </row>
    <row r="32" spans="1:7">
      <c r="C32" s="945"/>
      <c r="D32" s="944"/>
    </row>
    <row r="34" spans="1:7">
      <c r="A34" s="942">
        <v>6</v>
      </c>
      <c r="B34" s="944" t="s">
        <v>1499</v>
      </c>
      <c r="C34" s="945" t="s">
        <v>1469</v>
      </c>
      <c r="D34" s="1235" t="s">
        <v>4758</v>
      </c>
      <c r="E34" s="946"/>
      <c r="F34" s="946"/>
      <c r="G34" s="946"/>
    </row>
    <row r="35" spans="1:7">
      <c r="C35" s="945" t="s">
        <v>1470</v>
      </c>
      <c r="D35" s="942" t="s">
        <v>4814</v>
      </c>
    </row>
    <row r="36" spans="1:7">
      <c r="C36" s="945" t="s">
        <v>1472</v>
      </c>
      <c r="D36" s="942" t="s">
        <v>4816</v>
      </c>
    </row>
    <row r="37" spans="1:7">
      <c r="C37" s="945"/>
    </row>
    <row r="38" spans="1:7">
      <c r="C38" s="945"/>
    </row>
    <row r="39" spans="1:7">
      <c r="C39" s="945"/>
    </row>
    <row r="40" spans="1:7">
      <c r="C40" s="945"/>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2331B-C189-4A79-82E4-EB08C666B031}">
  <sheetPr>
    <tabColor theme="7"/>
  </sheetPr>
  <dimension ref="A1:I1014"/>
  <sheetViews>
    <sheetView workbookViewId="0">
      <selection activeCell="G43" sqref="G43"/>
    </sheetView>
  </sheetViews>
  <sheetFormatPr defaultColWidth="15.875" defaultRowHeight="12.75"/>
  <cols>
    <col min="1" max="4" width="7.375" style="1026" customWidth="1"/>
    <col min="5" max="5" width="5.625" style="1026" customWidth="1"/>
    <col min="6" max="6" width="5.5" style="1026" customWidth="1"/>
    <col min="7" max="7" width="16.5" style="1026" customWidth="1"/>
    <col min="8" max="8" width="36.125" style="1026" customWidth="1"/>
    <col min="9" max="9" width="41.25" style="1026" customWidth="1"/>
    <col min="10" max="16384" width="15.875" style="1026"/>
  </cols>
  <sheetData>
    <row r="1" spans="1:9">
      <c r="A1" s="1120" t="s">
        <v>4346</v>
      </c>
      <c r="B1" s="1121"/>
      <c r="C1" s="1121"/>
      <c r="D1" s="1122"/>
      <c r="E1" s="1027" t="s">
        <v>4035</v>
      </c>
      <c r="F1" s="1028" t="s">
        <v>3574</v>
      </c>
      <c r="G1" s="1074"/>
    </row>
    <row r="2" spans="1:9" ht="15" customHeight="1">
      <c r="A2" s="1123" t="s">
        <v>1039</v>
      </c>
      <c r="B2" s="1030" t="s">
        <v>3836</v>
      </c>
      <c r="C2" s="1030" t="s">
        <v>4036</v>
      </c>
      <c r="D2" s="1123" t="s">
        <v>1038</v>
      </c>
      <c r="E2" s="1031" t="s">
        <v>1062</v>
      </c>
      <c r="F2" s="1031" t="s">
        <v>1062</v>
      </c>
      <c r="G2" s="1031" t="s">
        <v>3553</v>
      </c>
      <c r="H2" s="1123" t="s">
        <v>3716</v>
      </c>
      <c r="I2" s="1123" t="s">
        <v>4038</v>
      </c>
    </row>
    <row r="3" spans="1:9" ht="15" customHeight="1">
      <c r="A3" s="1124">
        <v>1</v>
      </c>
      <c r="B3" s="1124">
        <v>2</v>
      </c>
      <c r="C3" s="1124"/>
      <c r="D3" s="1124">
        <v>2</v>
      </c>
      <c r="E3" s="1124"/>
      <c r="F3" s="1124"/>
      <c r="G3" s="1125" t="s">
        <v>4347</v>
      </c>
      <c r="H3" s="1126" t="str">
        <f>[1]NEU!I2</f>
        <v>NEURO cranium schema 1</v>
      </c>
      <c r="I3" s="1026" t="s">
        <v>4348</v>
      </c>
    </row>
    <row r="4" spans="1:9" ht="15" customHeight="1">
      <c r="A4" s="1124">
        <v>2</v>
      </c>
      <c r="B4" s="1124"/>
      <c r="C4" s="1124"/>
      <c r="D4" s="1124"/>
      <c r="E4" s="1124"/>
      <c r="F4" s="1124"/>
      <c r="G4" s="1125"/>
      <c r="H4" s="1126" t="str">
        <f>[1]NEU!I3</f>
        <v>NEURO cranium schema 2</v>
      </c>
    </row>
    <row r="5" spans="1:9" ht="15" customHeight="1">
      <c r="A5" s="1124">
        <v>3</v>
      </c>
      <c r="B5" s="1124"/>
      <c r="C5" s="1124">
        <v>2</v>
      </c>
      <c r="D5" s="1124">
        <v>2</v>
      </c>
      <c r="E5" s="1124"/>
      <c r="F5" s="1124"/>
      <c r="G5" s="1125"/>
      <c r="H5" s="1126" t="str">
        <f>[1]NEU!I4</f>
        <v>NEURO wk schema 1</v>
      </c>
    </row>
    <row r="6" spans="1:9" ht="15" customHeight="1">
      <c r="A6" s="1124">
        <v>4</v>
      </c>
      <c r="B6" s="1124"/>
      <c r="C6" s="1124"/>
      <c r="D6" s="1124"/>
      <c r="E6" s="1124"/>
      <c r="F6" s="1124"/>
      <c r="G6" s="1125"/>
      <c r="H6" s="1126" t="str">
        <f>[1]NEU!I5</f>
        <v>NEURO wk schema 2</v>
      </c>
    </row>
    <row r="7" spans="1:9" ht="15" customHeight="1">
      <c r="A7" s="1124">
        <v>5</v>
      </c>
      <c r="B7" s="1124"/>
      <c r="C7" s="1124">
        <v>2</v>
      </c>
      <c r="D7" s="1124">
        <v>1</v>
      </c>
      <c r="E7" s="1124"/>
      <c r="F7" s="1124"/>
      <c r="G7" s="1125"/>
      <c r="H7" s="1126" t="str">
        <f>[1]NEU!I6</f>
        <v>NEURO embryo neuron</v>
      </c>
      <c r="I7" s="1026" t="s">
        <v>4349</v>
      </c>
    </row>
    <row r="8" spans="1:9" ht="15" customHeight="1">
      <c r="A8" s="1124">
        <v>6</v>
      </c>
      <c r="B8" s="1124"/>
      <c r="C8" s="1124"/>
      <c r="D8" s="1124">
        <v>1</v>
      </c>
      <c r="E8" s="1124"/>
      <c r="F8" s="1124"/>
      <c r="G8" s="1125"/>
      <c r="H8" s="1126" t="str">
        <f>[1]NEU!I7</f>
        <v xml:space="preserve">NEURO embryo meningen </v>
      </c>
    </row>
    <row r="9" spans="1:9" ht="15" customHeight="1">
      <c r="A9" s="1124">
        <v>7</v>
      </c>
      <c r="B9" s="1124">
        <v>2</v>
      </c>
      <c r="C9" s="1124"/>
      <c r="D9" s="1124">
        <v>2</v>
      </c>
      <c r="E9" s="1124"/>
      <c r="F9" s="1124"/>
      <c r="G9" s="1125" t="s">
        <v>4054</v>
      </c>
      <c r="H9" s="1126" t="str">
        <f>[1]NEU!J2</f>
        <v>NEURO medulla spin 1</v>
      </c>
      <c r="I9" s="1026" t="s">
        <v>4350</v>
      </c>
    </row>
    <row r="10" spans="1:9" ht="15" customHeight="1">
      <c r="A10" s="1124">
        <v>8</v>
      </c>
      <c r="B10" s="1124"/>
      <c r="C10" s="1124"/>
      <c r="D10" s="1124"/>
      <c r="E10" s="1124"/>
      <c r="F10" s="1124"/>
      <c r="G10" s="1125"/>
      <c r="H10" s="1126" t="str">
        <f>[1]NEU!J3</f>
        <v>NEURO medulla spin 2</v>
      </c>
    </row>
    <row r="11" spans="1:9" ht="15" customHeight="1">
      <c r="A11" s="1124">
        <v>9</v>
      </c>
      <c r="B11" s="1124">
        <v>2</v>
      </c>
      <c r="C11" s="1124"/>
      <c r="D11" s="1124">
        <v>2</v>
      </c>
      <c r="E11" s="1124"/>
      <c r="F11" s="1124"/>
      <c r="G11" s="1125"/>
      <c r="H11" s="1126" t="str">
        <f>[1]NEU!J4</f>
        <v>NEURO tr.cerebri 1</v>
      </c>
      <c r="I11" s="1026" t="s">
        <v>4351</v>
      </c>
    </row>
    <row r="12" spans="1:9" ht="15" customHeight="1">
      <c r="A12" s="1124">
        <v>10</v>
      </c>
      <c r="B12" s="1124"/>
      <c r="C12" s="1124"/>
      <c r="D12" s="1124"/>
      <c r="E12" s="1124"/>
      <c r="F12" s="1124"/>
      <c r="G12" s="1125"/>
      <c r="H12" s="1126" t="str">
        <f>[1]NEU!J5</f>
        <v>NEURO tr.cerebri 2</v>
      </c>
    </row>
    <row r="13" spans="1:9" ht="15" customHeight="1">
      <c r="A13" s="1124">
        <v>11</v>
      </c>
      <c r="B13" s="1124">
        <v>2</v>
      </c>
      <c r="C13" s="1124"/>
      <c r="D13" s="1124">
        <v>4</v>
      </c>
      <c r="E13" s="1124"/>
      <c r="F13" s="1124"/>
      <c r="G13" s="1125" t="s">
        <v>4352</v>
      </c>
      <c r="H13" s="1126" t="str">
        <f>[1]NEU!J6</f>
        <v>NEURO cerebellum 1</v>
      </c>
      <c r="I13" s="1026" t="s">
        <v>4353</v>
      </c>
    </row>
    <row r="14" spans="1:9" ht="15" customHeight="1">
      <c r="A14" s="1124">
        <v>12</v>
      </c>
      <c r="B14" s="1124"/>
      <c r="C14" s="1124"/>
      <c r="D14" s="1124"/>
      <c r="E14" s="1124"/>
      <c r="F14" s="1124"/>
      <c r="G14" s="1125"/>
      <c r="H14" s="1126" t="str">
        <f>[1]NEU!J7</f>
        <v>NEURO cerebellum 2</v>
      </c>
    </row>
    <row r="15" spans="1:9" ht="15" customHeight="1">
      <c r="A15" s="1124">
        <v>13</v>
      </c>
      <c r="B15" s="1124"/>
      <c r="C15" s="1124">
        <v>2</v>
      </c>
      <c r="D15" s="1124"/>
      <c r="E15" s="1124"/>
      <c r="F15" s="1124"/>
      <c r="G15" s="1125"/>
      <c r="H15" s="1126" t="str">
        <f>[1]NEU!J8</f>
        <v>NEURO cerebellum 3</v>
      </c>
    </row>
    <row r="16" spans="1:9" ht="15" customHeight="1">
      <c r="A16" s="1124">
        <v>14</v>
      </c>
      <c r="B16" s="1124"/>
      <c r="C16" s="1124"/>
      <c r="D16" s="1124"/>
      <c r="E16" s="1124"/>
      <c r="F16" s="1124"/>
      <c r="G16" s="1125"/>
      <c r="H16" s="1126" t="str">
        <f>[1]NEU!J9</f>
        <v>NEURO cerebellum 4</v>
      </c>
    </row>
    <row r="17" spans="1:9" ht="15" customHeight="1">
      <c r="A17" s="1124">
        <v>15</v>
      </c>
      <c r="B17" s="1124">
        <v>2</v>
      </c>
      <c r="C17" s="1124"/>
      <c r="D17" s="1124">
        <v>2</v>
      </c>
      <c r="E17" s="1124"/>
      <c r="F17" s="1124"/>
      <c r="G17" s="1125" t="s">
        <v>4354</v>
      </c>
      <c r="H17" s="1126" t="str">
        <f>[1]NEU!K2</f>
        <v>NEURO tracti 1</v>
      </c>
    </row>
    <row r="18" spans="1:9" ht="15" customHeight="1">
      <c r="A18" s="1124">
        <v>16</v>
      </c>
      <c r="B18" s="1124"/>
      <c r="C18" s="1124"/>
      <c r="D18" s="1124"/>
      <c r="E18" s="1124"/>
      <c r="F18" s="1124"/>
      <c r="G18" s="1125"/>
      <c r="H18" s="1126" t="str">
        <f>[1]NEU!K3</f>
        <v>NEURO tracti 2</v>
      </c>
    </row>
    <row r="19" spans="1:9" ht="15" customHeight="1">
      <c r="A19" s="1124">
        <v>17</v>
      </c>
      <c r="B19" s="1124">
        <v>2</v>
      </c>
      <c r="C19" s="1124"/>
      <c r="D19" s="1124">
        <v>4</v>
      </c>
      <c r="E19" s="1124"/>
      <c r="F19" s="1124"/>
      <c r="G19" s="1125" t="s">
        <v>4355</v>
      </c>
      <c r="H19" s="1126" t="str">
        <f>[1]NEU!K4</f>
        <v>NEURO cerebrum 1</v>
      </c>
    </row>
    <row r="20" spans="1:9" ht="15" customHeight="1">
      <c r="A20" s="1124">
        <v>18</v>
      </c>
      <c r="B20" s="1124"/>
      <c r="C20" s="1124"/>
      <c r="D20" s="1124"/>
      <c r="E20" s="1124"/>
      <c r="F20" s="1124"/>
      <c r="G20" s="1125"/>
      <c r="H20" s="1126" t="str">
        <f>[1]NEU!K5</f>
        <v>NEURO cerebrum 2</v>
      </c>
    </row>
    <row r="21" spans="1:9" ht="15" customHeight="1">
      <c r="A21" s="1124">
        <v>19</v>
      </c>
      <c r="B21" s="1124"/>
      <c r="C21" s="1124">
        <v>2</v>
      </c>
      <c r="D21" s="1124"/>
      <c r="E21" s="1124"/>
      <c r="F21" s="1124"/>
      <c r="G21" s="1125"/>
      <c r="H21" s="1126" t="str">
        <f>[1]NEU!K6</f>
        <v>NEURO cerebrum 3</v>
      </c>
    </row>
    <row r="22" spans="1:9" ht="15" customHeight="1">
      <c r="A22" s="1124">
        <v>20</v>
      </c>
      <c r="B22" s="1124"/>
      <c r="C22" s="1124"/>
      <c r="D22" s="1124"/>
      <c r="E22" s="1124"/>
      <c r="F22" s="1124"/>
      <c r="G22" s="1125"/>
      <c r="H22" s="1126" t="str">
        <f>[1]NEU!K7</f>
        <v>NEURO cerebrum 4</v>
      </c>
    </row>
    <row r="23" spans="1:9" ht="15" customHeight="1">
      <c r="A23" s="1124">
        <v>21</v>
      </c>
      <c r="B23" s="1124">
        <v>2</v>
      </c>
      <c r="C23" s="1124"/>
      <c r="D23" s="1124">
        <v>2</v>
      </c>
      <c r="E23" s="1124"/>
      <c r="F23" s="1124"/>
      <c r="G23" s="1125" t="s">
        <v>4356</v>
      </c>
      <c r="H23" s="1126" t="str">
        <f>[1]NEU!K8</f>
        <v>NEURO diencephalon 1</v>
      </c>
      <c r="I23" s="1026" t="s">
        <v>4357</v>
      </c>
    </row>
    <row r="24" spans="1:9" ht="15" customHeight="1">
      <c r="A24" s="1124">
        <v>22</v>
      </c>
      <c r="B24" s="1124"/>
      <c r="C24" s="1124"/>
      <c r="D24" s="1124"/>
      <c r="E24" s="1124"/>
      <c r="F24" s="1124"/>
      <c r="G24" s="1125"/>
      <c r="H24" s="1126" t="str">
        <f>[1]NEU!K9</f>
        <v>NEURO diencephalon 2</v>
      </c>
    </row>
    <row r="25" spans="1:9" ht="15" customHeight="1">
      <c r="A25" s="1124">
        <v>23</v>
      </c>
      <c r="B25" s="1124"/>
      <c r="C25" s="1124">
        <v>2</v>
      </c>
      <c r="D25" s="1124">
        <v>1</v>
      </c>
      <c r="E25" s="1124"/>
      <c r="F25" s="1124"/>
      <c r="G25" s="1125"/>
      <c r="H25" s="1126" t="str">
        <f>[1]NEU!L2</f>
        <v>NEURO vascularisatie</v>
      </c>
      <c r="I25" s="1026" t="s">
        <v>4358</v>
      </c>
    </row>
    <row r="26" spans="1:9" ht="15" customHeight="1">
      <c r="A26" s="1124">
        <v>24</v>
      </c>
      <c r="B26" s="1124"/>
      <c r="C26" s="1124"/>
      <c r="D26" s="1124">
        <v>1</v>
      </c>
      <c r="E26" s="1124"/>
      <c r="F26" s="1124"/>
      <c r="G26" s="1125"/>
      <c r="H26" s="1126" t="str">
        <f>[1]NEU!L3</f>
        <v>NEURO par. zs</v>
      </c>
    </row>
    <row r="27" spans="1:9" ht="15" customHeight="1">
      <c r="A27" s="1124">
        <v>25</v>
      </c>
      <c r="B27" s="1124">
        <v>2</v>
      </c>
      <c r="C27" s="1124"/>
      <c r="D27" s="1124">
        <v>2</v>
      </c>
      <c r="E27" s="1124"/>
      <c r="F27" s="1124"/>
      <c r="G27" s="1125"/>
      <c r="H27" s="1126" t="str">
        <f>[1]NEU!L4</f>
        <v>NEURO nn. cran 1</v>
      </c>
      <c r="I27" s="1026" t="s">
        <v>4359</v>
      </c>
    </row>
    <row r="28" spans="1:9" ht="15" customHeight="1">
      <c r="A28" s="1124">
        <v>26</v>
      </c>
      <c r="B28" s="1124"/>
      <c r="C28" s="1124"/>
      <c r="D28" s="1124"/>
      <c r="E28" s="1124"/>
      <c r="F28" s="1124"/>
      <c r="G28" s="1125"/>
      <c r="H28" s="1126" t="str">
        <f>[1]NEU!L5</f>
        <v>NEURO nn. cran 2</v>
      </c>
    </row>
    <row r="29" spans="1:9" ht="15" customHeight="1">
      <c r="A29" s="1124">
        <v>27</v>
      </c>
      <c r="B29" s="1124">
        <v>2</v>
      </c>
      <c r="C29" s="1124"/>
      <c r="D29" s="1124">
        <v>4</v>
      </c>
      <c r="E29" s="1124"/>
      <c r="F29" s="1124"/>
      <c r="G29" s="1125" t="s">
        <v>4360</v>
      </c>
      <c r="H29" s="1126" t="str">
        <f>[1]NEU!L6</f>
        <v>NEURO vegetativum 1</v>
      </c>
      <c r="I29" s="1026" t="s">
        <v>4361</v>
      </c>
    </row>
    <row r="30" spans="1:9" ht="15" customHeight="1">
      <c r="A30" s="1124">
        <v>28</v>
      </c>
      <c r="B30" s="1124"/>
      <c r="C30" s="1124"/>
      <c r="D30" s="1124"/>
      <c r="E30" s="1124"/>
      <c r="F30" s="1124"/>
      <c r="G30" s="1125"/>
      <c r="H30" s="1126" t="str">
        <f>[1]NEU!L7</f>
        <v>NEURO vegetativum 2</v>
      </c>
    </row>
    <row r="31" spans="1:9" ht="15" customHeight="1">
      <c r="A31" s="1124">
        <v>29</v>
      </c>
      <c r="B31" s="1124"/>
      <c r="C31" s="1124">
        <v>2</v>
      </c>
      <c r="D31" s="1124"/>
      <c r="E31" s="1124"/>
      <c r="F31" s="1124"/>
      <c r="G31" s="1125"/>
      <c r="H31" s="1126" t="str">
        <f>[1]NEU!L8</f>
        <v>NEURO vegetativum 3</v>
      </c>
    </row>
    <row r="32" spans="1:9" ht="15" customHeight="1">
      <c r="A32" s="1124">
        <v>30</v>
      </c>
      <c r="B32" s="1124"/>
      <c r="C32" s="1124"/>
      <c r="D32" s="1124"/>
      <c r="E32" s="1124"/>
      <c r="F32" s="1124"/>
      <c r="G32" s="1125"/>
      <c r="H32" s="1126" t="str">
        <f>[1]NEU!L9</f>
        <v>NEURO vegetativum 4</v>
      </c>
    </row>
    <row r="33" spans="1:9" ht="15" customHeight="1">
      <c r="A33" s="1124"/>
      <c r="B33" s="1124"/>
      <c r="C33" s="1124"/>
      <c r="D33" s="1124"/>
      <c r="E33" s="1124"/>
      <c r="F33" s="1124"/>
      <c r="G33" s="1125"/>
      <c r="H33" s="1126"/>
    </row>
    <row r="34" spans="1:9" ht="15" customHeight="1">
      <c r="A34" s="1124"/>
      <c r="B34" s="1124"/>
      <c r="C34" s="1124"/>
      <c r="D34" s="1127"/>
      <c r="E34" s="1127"/>
      <c r="F34" s="1127"/>
      <c r="G34" s="1128"/>
      <c r="H34" s="1126"/>
    </row>
    <row r="35" spans="1:9" ht="15" customHeight="1">
      <c r="B35" s="1049">
        <f t="shared" ref="B35:C35" si="0">SUM(B3:B34)</f>
        <v>18</v>
      </c>
      <c r="C35" s="1049">
        <f t="shared" si="0"/>
        <v>12</v>
      </c>
      <c r="D35" s="1049">
        <f>SUM(D3:D34)</f>
        <v>30</v>
      </c>
      <c r="E35" s="1049"/>
      <c r="F35" s="1049"/>
      <c r="G35" s="1049"/>
      <c r="I35" s="1051"/>
    </row>
    <row r="36" spans="1:9" ht="15" customHeight="1">
      <c r="I36" s="1051"/>
    </row>
    <row r="37" spans="1:9" ht="15" customHeight="1">
      <c r="I37" s="1051"/>
    </row>
    <row r="38" spans="1:9" ht="15" customHeight="1">
      <c r="I38" s="1051"/>
    </row>
    <row r="39" spans="1:9" ht="15" customHeight="1">
      <c r="I39" s="1051"/>
    </row>
    <row r="40" spans="1:9" ht="15" customHeight="1">
      <c r="I40" s="1051"/>
    </row>
    <row r="41" spans="1:9" ht="15" customHeight="1">
      <c r="I41" s="1051"/>
    </row>
    <row r="42" spans="1:9" ht="15" customHeight="1">
      <c r="I42" s="1051"/>
    </row>
    <row r="43" spans="1:9" ht="15" customHeight="1">
      <c r="I43" s="1051"/>
    </row>
    <row r="44" spans="1:9" ht="15" customHeight="1">
      <c r="I44" s="1051"/>
    </row>
    <row r="45" spans="1:9" ht="15" customHeight="1">
      <c r="I45" s="1051"/>
    </row>
    <row r="46" spans="1:9" ht="15" customHeight="1">
      <c r="I46" s="1051"/>
    </row>
    <row r="47" spans="1:9" ht="15" customHeight="1">
      <c r="I47" s="1051"/>
    </row>
    <row r="48" spans="1:9" ht="15" customHeight="1">
      <c r="I48" s="1051"/>
    </row>
    <row r="49" spans="9:9" ht="15" customHeight="1">
      <c r="I49" s="1051"/>
    </row>
    <row r="50" spans="9:9" ht="15" customHeight="1">
      <c r="I50" s="1051"/>
    </row>
    <row r="51" spans="9:9" ht="15" customHeight="1">
      <c r="I51" s="1051"/>
    </row>
    <row r="52" spans="9:9" ht="15" customHeight="1">
      <c r="I52" s="1051"/>
    </row>
    <row r="53" spans="9:9" ht="15" customHeight="1">
      <c r="I53" s="1051"/>
    </row>
    <row r="54" spans="9:9" ht="15" customHeight="1">
      <c r="I54" s="1051"/>
    </row>
    <row r="55" spans="9:9" ht="15" customHeight="1">
      <c r="I55" s="1051"/>
    </row>
    <row r="56" spans="9:9" ht="15" customHeight="1">
      <c r="I56" s="1051"/>
    </row>
    <row r="57" spans="9:9" ht="15" customHeight="1">
      <c r="I57" s="1051"/>
    </row>
    <row r="58" spans="9:9" ht="15" customHeight="1">
      <c r="I58" s="1051"/>
    </row>
    <row r="59" spans="9:9" ht="15" customHeight="1">
      <c r="I59" s="1051"/>
    </row>
    <row r="60" spans="9:9" ht="15" customHeight="1">
      <c r="I60" s="1051"/>
    </row>
    <row r="61" spans="9:9" ht="15" customHeight="1">
      <c r="I61" s="1051"/>
    </row>
    <row r="62" spans="9:9" ht="15" customHeight="1">
      <c r="I62" s="1051"/>
    </row>
    <row r="63" spans="9:9" ht="15" customHeight="1">
      <c r="I63" s="1051"/>
    </row>
    <row r="64" spans="9:9" ht="15" customHeight="1">
      <c r="I64" s="1051"/>
    </row>
    <row r="65" spans="9:9">
      <c r="I65" s="1051"/>
    </row>
    <row r="66" spans="9:9">
      <c r="I66" s="1051"/>
    </row>
    <row r="67" spans="9:9">
      <c r="I67" s="1051"/>
    </row>
    <row r="68" spans="9:9">
      <c r="I68" s="1051"/>
    </row>
    <row r="69" spans="9:9">
      <c r="I69" s="1051"/>
    </row>
    <row r="70" spans="9:9">
      <c r="I70" s="1051"/>
    </row>
    <row r="71" spans="9:9">
      <c r="I71" s="1051"/>
    </row>
    <row r="72" spans="9:9">
      <c r="I72" s="1051"/>
    </row>
    <row r="73" spans="9:9">
      <c r="I73" s="1051"/>
    </row>
    <row r="74" spans="9:9">
      <c r="I74" s="1051"/>
    </row>
    <row r="75" spans="9:9">
      <c r="I75" s="1051"/>
    </row>
    <row r="76" spans="9:9">
      <c r="I76" s="1051"/>
    </row>
    <row r="77" spans="9:9">
      <c r="I77" s="1051"/>
    </row>
    <row r="78" spans="9:9">
      <c r="I78" s="1051"/>
    </row>
    <row r="79" spans="9:9">
      <c r="I79" s="1051"/>
    </row>
    <row r="80" spans="9:9">
      <c r="I80" s="1051"/>
    </row>
    <row r="81" spans="9:9">
      <c r="I81" s="1051"/>
    </row>
    <row r="82" spans="9:9">
      <c r="I82" s="1051"/>
    </row>
    <row r="83" spans="9:9">
      <c r="I83" s="1051"/>
    </row>
    <row r="84" spans="9:9">
      <c r="I84" s="1051"/>
    </row>
    <row r="85" spans="9:9">
      <c r="I85" s="1051"/>
    </row>
    <row r="86" spans="9:9">
      <c r="I86" s="1051"/>
    </row>
    <row r="87" spans="9:9">
      <c r="I87" s="1051"/>
    </row>
    <row r="88" spans="9:9">
      <c r="I88" s="1051"/>
    </row>
    <row r="89" spans="9:9">
      <c r="I89" s="1051"/>
    </row>
    <row r="90" spans="9:9">
      <c r="I90" s="1051"/>
    </row>
    <row r="91" spans="9:9">
      <c r="I91" s="1051"/>
    </row>
    <row r="92" spans="9:9">
      <c r="I92" s="1051"/>
    </row>
    <row r="93" spans="9:9">
      <c r="I93" s="1051"/>
    </row>
    <row r="94" spans="9:9">
      <c r="I94" s="1051"/>
    </row>
    <row r="95" spans="9:9">
      <c r="I95" s="1051"/>
    </row>
    <row r="96" spans="9:9">
      <c r="I96" s="1051"/>
    </row>
    <row r="97" spans="9:9">
      <c r="I97" s="1051"/>
    </row>
    <row r="98" spans="9:9">
      <c r="I98" s="1051"/>
    </row>
    <row r="99" spans="9:9">
      <c r="I99" s="1051"/>
    </row>
    <row r="100" spans="9:9">
      <c r="I100" s="1051"/>
    </row>
    <row r="101" spans="9:9">
      <c r="I101" s="1051"/>
    </row>
    <row r="102" spans="9:9">
      <c r="I102" s="1051"/>
    </row>
    <row r="103" spans="9:9">
      <c r="I103" s="1051"/>
    </row>
    <row r="104" spans="9:9">
      <c r="I104" s="1051"/>
    </row>
    <row r="105" spans="9:9">
      <c r="I105" s="1051"/>
    </row>
    <row r="106" spans="9:9">
      <c r="I106" s="1051"/>
    </row>
    <row r="107" spans="9:9">
      <c r="I107" s="1051"/>
    </row>
    <row r="108" spans="9:9">
      <c r="I108" s="1051"/>
    </row>
    <row r="109" spans="9:9">
      <c r="I109" s="1051"/>
    </row>
    <row r="110" spans="9:9">
      <c r="I110" s="1051"/>
    </row>
    <row r="111" spans="9:9">
      <c r="I111" s="1051"/>
    </row>
    <row r="112" spans="9:9">
      <c r="I112" s="1051"/>
    </row>
    <row r="113" spans="9:9">
      <c r="I113" s="1051"/>
    </row>
    <row r="114" spans="9:9">
      <c r="I114" s="1051"/>
    </row>
    <row r="115" spans="9:9">
      <c r="I115" s="1051"/>
    </row>
    <row r="116" spans="9:9">
      <c r="I116" s="1051"/>
    </row>
    <row r="117" spans="9:9">
      <c r="I117" s="1051"/>
    </row>
    <row r="118" spans="9:9">
      <c r="I118" s="1051"/>
    </row>
    <row r="119" spans="9:9">
      <c r="I119" s="1051"/>
    </row>
    <row r="120" spans="9:9">
      <c r="I120" s="1051"/>
    </row>
    <row r="121" spans="9:9">
      <c r="I121" s="1051"/>
    </row>
    <row r="122" spans="9:9">
      <c r="I122" s="1051"/>
    </row>
    <row r="123" spans="9:9">
      <c r="I123" s="1051"/>
    </row>
    <row r="124" spans="9:9">
      <c r="I124" s="1051"/>
    </row>
    <row r="125" spans="9:9">
      <c r="I125" s="1051"/>
    </row>
    <row r="126" spans="9:9">
      <c r="I126" s="1051"/>
    </row>
    <row r="127" spans="9:9">
      <c r="I127" s="1051"/>
    </row>
    <row r="128" spans="9:9">
      <c r="I128" s="1051"/>
    </row>
    <row r="129" spans="9:9">
      <c r="I129" s="1051"/>
    </row>
    <row r="130" spans="9:9">
      <c r="I130" s="1051"/>
    </row>
    <row r="131" spans="9:9">
      <c r="I131" s="1051"/>
    </row>
    <row r="132" spans="9:9">
      <c r="I132" s="1051"/>
    </row>
    <row r="133" spans="9:9">
      <c r="I133" s="1051"/>
    </row>
    <row r="134" spans="9:9">
      <c r="I134" s="1051"/>
    </row>
    <row r="135" spans="9:9">
      <c r="I135" s="1051"/>
    </row>
    <row r="136" spans="9:9">
      <c r="I136" s="1051"/>
    </row>
    <row r="137" spans="9:9">
      <c r="I137" s="1051"/>
    </row>
    <row r="138" spans="9:9">
      <c r="I138" s="1051"/>
    </row>
    <row r="139" spans="9:9">
      <c r="I139" s="1051"/>
    </row>
    <row r="140" spans="9:9">
      <c r="I140" s="1051"/>
    </row>
    <row r="141" spans="9:9">
      <c r="I141" s="1051"/>
    </row>
    <row r="142" spans="9:9">
      <c r="I142" s="1051"/>
    </row>
    <row r="143" spans="9:9">
      <c r="I143" s="1051"/>
    </row>
    <row r="144" spans="9:9">
      <c r="I144" s="1051"/>
    </row>
    <row r="145" spans="9:9">
      <c r="I145" s="1051"/>
    </row>
    <row r="146" spans="9:9">
      <c r="I146" s="1051"/>
    </row>
    <row r="147" spans="9:9">
      <c r="I147" s="1051"/>
    </row>
    <row r="148" spans="9:9">
      <c r="I148" s="1051"/>
    </row>
    <row r="149" spans="9:9">
      <c r="I149" s="1051"/>
    </row>
    <row r="150" spans="9:9">
      <c r="I150" s="1051"/>
    </row>
    <row r="151" spans="9:9">
      <c r="I151" s="1051"/>
    </row>
    <row r="152" spans="9:9">
      <c r="I152" s="1051"/>
    </row>
    <row r="153" spans="9:9">
      <c r="I153" s="1051"/>
    </row>
    <row r="154" spans="9:9">
      <c r="I154" s="1051"/>
    </row>
    <row r="155" spans="9:9">
      <c r="I155" s="1051"/>
    </row>
    <row r="156" spans="9:9">
      <c r="I156" s="1051"/>
    </row>
    <row r="157" spans="9:9">
      <c r="I157" s="1051"/>
    </row>
    <row r="158" spans="9:9">
      <c r="I158" s="1051"/>
    </row>
    <row r="159" spans="9:9">
      <c r="I159" s="1051"/>
    </row>
    <row r="160" spans="9:9">
      <c r="I160" s="1051"/>
    </row>
    <row r="161" spans="9:9">
      <c r="I161" s="1051"/>
    </row>
    <row r="162" spans="9:9">
      <c r="I162" s="1051"/>
    </row>
    <row r="163" spans="9:9">
      <c r="I163" s="1051"/>
    </row>
    <row r="164" spans="9:9">
      <c r="I164" s="1051"/>
    </row>
    <row r="165" spans="9:9">
      <c r="I165" s="1051"/>
    </row>
    <row r="166" spans="9:9">
      <c r="I166" s="1051"/>
    </row>
    <row r="167" spans="9:9">
      <c r="I167" s="1051"/>
    </row>
    <row r="168" spans="9:9">
      <c r="I168" s="1051"/>
    </row>
    <row r="169" spans="9:9">
      <c r="I169" s="1051"/>
    </row>
    <row r="170" spans="9:9">
      <c r="I170" s="1051"/>
    </row>
    <row r="171" spans="9:9">
      <c r="I171" s="1051"/>
    </row>
    <row r="172" spans="9:9">
      <c r="I172" s="1051"/>
    </row>
    <row r="173" spans="9:9">
      <c r="I173" s="1051"/>
    </row>
    <row r="174" spans="9:9">
      <c r="I174" s="1051"/>
    </row>
    <row r="175" spans="9:9">
      <c r="I175" s="1051"/>
    </row>
    <row r="176" spans="9:9">
      <c r="I176" s="1051"/>
    </row>
    <row r="177" spans="9:9">
      <c r="I177" s="1051"/>
    </row>
    <row r="178" spans="9:9">
      <c r="I178" s="1051"/>
    </row>
    <row r="179" spans="9:9">
      <c r="I179" s="1051"/>
    </row>
    <row r="180" spans="9:9">
      <c r="I180" s="1051"/>
    </row>
    <row r="181" spans="9:9">
      <c r="I181" s="1051"/>
    </row>
    <row r="182" spans="9:9">
      <c r="I182" s="1051"/>
    </row>
    <row r="183" spans="9:9">
      <c r="I183" s="1051"/>
    </row>
    <row r="184" spans="9:9">
      <c r="I184" s="1051"/>
    </row>
    <row r="185" spans="9:9">
      <c r="I185" s="1051"/>
    </row>
    <row r="186" spans="9:9">
      <c r="I186" s="1051"/>
    </row>
    <row r="187" spans="9:9">
      <c r="I187" s="1051"/>
    </row>
    <row r="188" spans="9:9">
      <c r="I188" s="1051"/>
    </row>
    <row r="189" spans="9:9">
      <c r="I189" s="1051"/>
    </row>
    <row r="190" spans="9:9">
      <c r="I190" s="1051"/>
    </row>
    <row r="191" spans="9:9">
      <c r="I191" s="1051"/>
    </row>
    <row r="192" spans="9:9">
      <c r="I192" s="1051"/>
    </row>
    <row r="193" spans="9:9">
      <c r="I193" s="1051"/>
    </row>
    <row r="194" spans="9:9">
      <c r="I194" s="1051"/>
    </row>
    <row r="195" spans="9:9">
      <c r="I195" s="1051"/>
    </row>
    <row r="196" spans="9:9">
      <c r="I196" s="1051"/>
    </row>
    <row r="197" spans="9:9">
      <c r="I197" s="1051"/>
    </row>
    <row r="198" spans="9:9">
      <c r="I198" s="1051"/>
    </row>
    <row r="199" spans="9:9">
      <c r="I199" s="1051"/>
    </row>
    <row r="200" spans="9:9">
      <c r="I200" s="1051"/>
    </row>
    <row r="201" spans="9:9">
      <c r="I201" s="1051"/>
    </row>
    <row r="202" spans="9:9">
      <c r="I202" s="1051"/>
    </row>
    <row r="203" spans="9:9">
      <c r="I203" s="1051"/>
    </row>
    <row r="204" spans="9:9">
      <c r="I204" s="1051"/>
    </row>
    <row r="205" spans="9:9">
      <c r="I205" s="1051"/>
    </row>
    <row r="206" spans="9:9">
      <c r="I206" s="1051"/>
    </row>
    <row r="207" spans="9:9">
      <c r="I207" s="1051"/>
    </row>
    <row r="208" spans="9:9">
      <c r="I208" s="1051"/>
    </row>
    <row r="209" spans="9:9">
      <c r="I209" s="1051"/>
    </row>
    <row r="210" spans="9:9">
      <c r="I210" s="1051"/>
    </row>
    <row r="211" spans="9:9">
      <c r="I211" s="1051"/>
    </row>
    <row r="212" spans="9:9">
      <c r="I212" s="1051"/>
    </row>
    <row r="213" spans="9:9">
      <c r="I213" s="1051"/>
    </row>
    <row r="214" spans="9:9">
      <c r="I214" s="1051"/>
    </row>
    <row r="215" spans="9:9">
      <c r="I215" s="1051"/>
    </row>
    <row r="216" spans="9:9">
      <c r="I216" s="1051"/>
    </row>
    <row r="217" spans="9:9">
      <c r="I217" s="1051"/>
    </row>
    <row r="218" spans="9:9">
      <c r="I218" s="1051"/>
    </row>
    <row r="219" spans="9:9">
      <c r="I219" s="1051"/>
    </row>
    <row r="220" spans="9:9">
      <c r="I220" s="1051"/>
    </row>
    <row r="221" spans="9:9">
      <c r="I221" s="1051"/>
    </row>
    <row r="222" spans="9:9">
      <c r="I222" s="1051"/>
    </row>
    <row r="223" spans="9:9">
      <c r="I223" s="1051"/>
    </row>
    <row r="224" spans="9:9">
      <c r="I224" s="1051"/>
    </row>
    <row r="225" spans="9:9">
      <c r="I225" s="1051"/>
    </row>
    <row r="226" spans="9:9">
      <c r="I226" s="1051"/>
    </row>
    <row r="227" spans="9:9">
      <c r="I227" s="1051"/>
    </row>
    <row r="228" spans="9:9">
      <c r="I228" s="1051"/>
    </row>
    <row r="229" spans="9:9">
      <c r="I229" s="1051"/>
    </row>
    <row r="230" spans="9:9">
      <c r="I230" s="1051"/>
    </row>
    <row r="231" spans="9:9">
      <c r="I231" s="1051"/>
    </row>
    <row r="232" spans="9:9">
      <c r="I232" s="1051"/>
    </row>
    <row r="233" spans="9:9">
      <c r="I233" s="1051"/>
    </row>
    <row r="234" spans="9:9">
      <c r="I234" s="1051"/>
    </row>
    <row r="235" spans="9:9">
      <c r="I235" s="1051"/>
    </row>
    <row r="236" spans="9:9">
      <c r="I236" s="1051"/>
    </row>
    <row r="237" spans="9:9">
      <c r="I237" s="1051"/>
    </row>
    <row r="238" spans="9:9">
      <c r="I238" s="1051"/>
    </row>
    <row r="239" spans="9:9">
      <c r="I239" s="1051"/>
    </row>
    <row r="240" spans="9:9">
      <c r="I240" s="1051"/>
    </row>
    <row r="241" spans="9:9">
      <c r="I241" s="1051"/>
    </row>
    <row r="242" spans="9:9">
      <c r="I242" s="1051"/>
    </row>
    <row r="243" spans="9:9">
      <c r="I243" s="1051"/>
    </row>
    <row r="244" spans="9:9">
      <c r="I244" s="1051"/>
    </row>
    <row r="245" spans="9:9">
      <c r="I245" s="1051"/>
    </row>
    <row r="246" spans="9:9">
      <c r="I246" s="1051"/>
    </row>
    <row r="247" spans="9:9">
      <c r="I247" s="1051"/>
    </row>
    <row r="248" spans="9:9">
      <c r="I248" s="1051"/>
    </row>
    <row r="249" spans="9:9">
      <c r="I249" s="1051"/>
    </row>
    <row r="250" spans="9:9">
      <c r="I250" s="1051"/>
    </row>
    <row r="251" spans="9:9">
      <c r="I251" s="1051"/>
    </row>
    <row r="252" spans="9:9">
      <c r="I252" s="1051"/>
    </row>
    <row r="253" spans="9:9">
      <c r="I253" s="1051"/>
    </row>
    <row r="254" spans="9:9">
      <c r="I254" s="1051"/>
    </row>
    <row r="255" spans="9:9">
      <c r="I255" s="1051"/>
    </row>
    <row r="256" spans="9:9">
      <c r="I256" s="1051"/>
    </row>
    <row r="257" spans="9:9">
      <c r="I257" s="1051"/>
    </row>
    <row r="258" spans="9:9">
      <c r="I258" s="1051"/>
    </row>
    <row r="259" spans="9:9">
      <c r="I259" s="1051"/>
    </row>
    <row r="260" spans="9:9">
      <c r="I260" s="1051"/>
    </row>
    <row r="261" spans="9:9">
      <c r="I261" s="1051"/>
    </row>
    <row r="262" spans="9:9">
      <c r="I262" s="1051"/>
    </row>
    <row r="263" spans="9:9">
      <c r="I263" s="1051"/>
    </row>
    <row r="264" spans="9:9">
      <c r="I264" s="1051"/>
    </row>
    <row r="265" spans="9:9">
      <c r="I265" s="1051"/>
    </row>
    <row r="266" spans="9:9">
      <c r="I266" s="1051"/>
    </row>
    <row r="267" spans="9:9">
      <c r="I267" s="1051"/>
    </row>
    <row r="268" spans="9:9">
      <c r="I268" s="1051"/>
    </row>
    <row r="269" spans="9:9">
      <c r="I269" s="1051"/>
    </row>
    <row r="270" spans="9:9">
      <c r="I270" s="1051"/>
    </row>
    <row r="271" spans="9:9">
      <c r="I271" s="1051"/>
    </row>
    <row r="272" spans="9:9">
      <c r="I272" s="1051"/>
    </row>
    <row r="273" spans="9:9">
      <c r="I273" s="1051"/>
    </row>
    <row r="274" spans="9:9">
      <c r="I274" s="1051"/>
    </row>
    <row r="275" spans="9:9">
      <c r="I275" s="1051"/>
    </row>
    <row r="276" spans="9:9">
      <c r="I276" s="1051"/>
    </row>
    <row r="277" spans="9:9">
      <c r="I277" s="1051"/>
    </row>
    <row r="278" spans="9:9">
      <c r="I278" s="1051"/>
    </row>
    <row r="279" spans="9:9">
      <c r="I279" s="1051"/>
    </row>
    <row r="280" spans="9:9">
      <c r="I280" s="1051"/>
    </row>
    <row r="281" spans="9:9">
      <c r="I281" s="1051"/>
    </row>
    <row r="282" spans="9:9">
      <c r="I282" s="1051"/>
    </row>
    <row r="283" spans="9:9">
      <c r="I283" s="1051"/>
    </row>
    <row r="284" spans="9:9">
      <c r="I284" s="1051"/>
    </row>
    <row r="285" spans="9:9">
      <c r="I285" s="1051"/>
    </row>
    <row r="286" spans="9:9">
      <c r="I286" s="1051"/>
    </row>
    <row r="287" spans="9:9">
      <c r="I287" s="1051"/>
    </row>
    <row r="288" spans="9:9">
      <c r="I288" s="1051"/>
    </row>
    <row r="289" spans="9:9">
      <c r="I289" s="1051"/>
    </row>
    <row r="290" spans="9:9">
      <c r="I290" s="1051"/>
    </row>
    <row r="291" spans="9:9">
      <c r="I291" s="1051"/>
    </row>
    <row r="292" spans="9:9">
      <c r="I292" s="1051"/>
    </row>
    <row r="293" spans="9:9">
      <c r="I293" s="1051"/>
    </row>
    <row r="294" spans="9:9">
      <c r="I294" s="1051"/>
    </row>
    <row r="295" spans="9:9">
      <c r="I295" s="1051"/>
    </row>
    <row r="296" spans="9:9">
      <c r="I296" s="1051"/>
    </row>
    <row r="297" spans="9:9">
      <c r="I297" s="1051"/>
    </row>
    <row r="298" spans="9:9">
      <c r="I298" s="1051"/>
    </row>
    <row r="299" spans="9:9">
      <c r="I299" s="1051"/>
    </row>
    <row r="300" spans="9:9">
      <c r="I300" s="1051"/>
    </row>
    <row r="301" spans="9:9">
      <c r="I301" s="1051"/>
    </row>
    <row r="302" spans="9:9">
      <c r="I302" s="1051"/>
    </row>
    <row r="303" spans="9:9">
      <c r="I303" s="1051"/>
    </row>
    <row r="304" spans="9:9">
      <c r="I304" s="1051"/>
    </row>
    <row r="305" spans="9:9">
      <c r="I305" s="1051"/>
    </row>
    <row r="306" spans="9:9">
      <c r="I306" s="1051"/>
    </row>
    <row r="307" spans="9:9">
      <c r="I307" s="1051"/>
    </row>
    <row r="308" spans="9:9">
      <c r="I308" s="1051"/>
    </row>
    <row r="309" spans="9:9">
      <c r="I309" s="1051"/>
    </row>
    <row r="310" spans="9:9">
      <c r="I310" s="1051"/>
    </row>
    <row r="311" spans="9:9">
      <c r="I311" s="1051"/>
    </row>
    <row r="312" spans="9:9">
      <c r="I312" s="1051"/>
    </row>
    <row r="313" spans="9:9">
      <c r="I313" s="1051"/>
    </row>
    <row r="314" spans="9:9">
      <c r="I314" s="1051"/>
    </row>
    <row r="315" spans="9:9">
      <c r="I315" s="1051"/>
    </row>
    <row r="316" spans="9:9">
      <c r="I316" s="1051"/>
    </row>
    <row r="317" spans="9:9">
      <c r="I317" s="1051"/>
    </row>
    <row r="318" spans="9:9">
      <c r="I318" s="1051"/>
    </row>
    <row r="319" spans="9:9">
      <c r="I319" s="1051"/>
    </row>
    <row r="320" spans="9:9">
      <c r="I320" s="1051"/>
    </row>
    <row r="321" spans="9:9">
      <c r="I321" s="1051"/>
    </row>
    <row r="322" spans="9:9">
      <c r="I322" s="1051"/>
    </row>
    <row r="323" spans="9:9">
      <c r="I323" s="1051"/>
    </row>
    <row r="324" spans="9:9">
      <c r="I324" s="1051"/>
    </row>
    <row r="325" spans="9:9">
      <c r="I325" s="1051"/>
    </row>
    <row r="326" spans="9:9">
      <c r="I326" s="1051"/>
    </row>
    <row r="327" spans="9:9">
      <c r="I327" s="1051"/>
    </row>
    <row r="328" spans="9:9">
      <c r="I328" s="1051"/>
    </row>
    <row r="329" spans="9:9">
      <c r="I329" s="1051"/>
    </row>
    <row r="330" spans="9:9">
      <c r="I330" s="1051"/>
    </row>
    <row r="331" spans="9:9">
      <c r="I331" s="1051"/>
    </row>
    <row r="332" spans="9:9">
      <c r="I332" s="1051"/>
    </row>
    <row r="333" spans="9:9">
      <c r="I333" s="1051"/>
    </row>
    <row r="334" spans="9:9">
      <c r="I334" s="1051"/>
    </row>
    <row r="335" spans="9:9">
      <c r="I335" s="1051"/>
    </row>
    <row r="336" spans="9:9">
      <c r="I336" s="1051"/>
    </row>
    <row r="337" spans="9:9">
      <c r="I337" s="1051"/>
    </row>
    <row r="338" spans="9:9">
      <c r="I338" s="1051"/>
    </row>
    <row r="339" spans="9:9">
      <c r="I339" s="1051"/>
    </row>
    <row r="340" spans="9:9">
      <c r="I340" s="1051"/>
    </row>
    <row r="341" spans="9:9">
      <c r="I341" s="1051"/>
    </row>
    <row r="342" spans="9:9">
      <c r="I342" s="1051"/>
    </row>
    <row r="343" spans="9:9">
      <c r="I343" s="1051"/>
    </row>
    <row r="344" spans="9:9">
      <c r="I344" s="1051"/>
    </row>
    <row r="345" spans="9:9">
      <c r="I345" s="1051"/>
    </row>
    <row r="346" spans="9:9">
      <c r="I346" s="1051"/>
    </row>
    <row r="347" spans="9:9">
      <c r="I347" s="1051"/>
    </row>
    <row r="348" spans="9:9">
      <c r="I348" s="1051"/>
    </row>
    <row r="349" spans="9:9">
      <c r="I349" s="1051"/>
    </row>
    <row r="350" spans="9:9">
      <c r="I350" s="1051"/>
    </row>
    <row r="351" spans="9:9">
      <c r="I351" s="1051"/>
    </row>
    <row r="352" spans="9:9">
      <c r="I352" s="1051"/>
    </row>
    <row r="353" spans="9:9">
      <c r="I353" s="1051"/>
    </row>
    <row r="354" spans="9:9">
      <c r="I354" s="1051"/>
    </row>
    <row r="355" spans="9:9">
      <c r="I355" s="1051"/>
    </row>
    <row r="356" spans="9:9">
      <c r="I356" s="1051"/>
    </row>
    <row r="357" spans="9:9">
      <c r="I357" s="1051"/>
    </row>
    <row r="358" spans="9:9">
      <c r="I358" s="1051"/>
    </row>
    <row r="359" spans="9:9">
      <c r="I359" s="1051"/>
    </row>
    <row r="360" spans="9:9">
      <c r="I360" s="1051"/>
    </row>
    <row r="361" spans="9:9">
      <c r="I361" s="1051"/>
    </row>
    <row r="362" spans="9:9">
      <c r="I362" s="1051"/>
    </row>
    <row r="363" spans="9:9">
      <c r="I363" s="1051"/>
    </row>
    <row r="364" spans="9:9">
      <c r="I364" s="1051"/>
    </row>
    <row r="365" spans="9:9">
      <c r="I365" s="1051"/>
    </row>
    <row r="366" spans="9:9">
      <c r="I366" s="1051"/>
    </row>
    <row r="367" spans="9:9">
      <c r="I367" s="1051"/>
    </row>
    <row r="368" spans="9:9">
      <c r="I368" s="1051"/>
    </row>
    <row r="369" spans="9:9">
      <c r="I369" s="1051"/>
    </row>
    <row r="370" spans="9:9">
      <c r="I370" s="1051"/>
    </row>
    <row r="371" spans="9:9">
      <c r="I371" s="1051"/>
    </row>
    <row r="372" spans="9:9">
      <c r="I372" s="1051"/>
    </row>
    <row r="373" spans="9:9">
      <c r="I373" s="1051"/>
    </row>
    <row r="374" spans="9:9">
      <c r="I374" s="1051"/>
    </row>
    <row r="375" spans="9:9">
      <c r="I375" s="1051"/>
    </row>
    <row r="376" spans="9:9">
      <c r="I376" s="1051"/>
    </row>
    <row r="377" spans="9:9">
      <c r="I377" s="1051"/>
    </row>
    <row r="378" spans="9:9">
      <c r="I378" s="1051"/>
    </row>
    <row r="379" spans="9:9">
      <c r="I379" s="1051"/>
    </row>
    <row r="380" spans="9:9">
      <c r="I380" s="1051"/>
    </row>
    <row r="381" spans="9:9">
      <c r="I381" s="1051"/>
    </row>
    <row r="382" spans="9:9">
      <c r="I382" s="1051"/>
    </row>
    <row r="383" spans="9:9">
      <c r="I383" s="1051"/>
    </row>
    <row r="384" spans="9:9">
      <c r="I384" s="1051"/>
    </row>
    <row r="385" spans="9:9">
      <c r="I385" s="1051"/>
    </row>
    <row r="386" spans="9:9">
      <c r="I386" s="1051"/>
    </row>
    <row r="387" spans="9:9">
      <c r="I387" s="1051"/>
    </row>
    <row r="388" spans="9:9">
      <c r="I388" s="1051"/>
    </row>
    <row r="389" spans="9:9">
      <c r="I389" s="1051"/>
    </row>
    <row r="390" spans="9:9">
      <c r="I390" s="1051"/>
    </row>
    <row r="391" spans="9:9">
      <c r="I391" s="1051"/>
    </row>
    <row r="392" spans="9:9">
      <c r="I392" s="1051"/>
    </row>
    <row r="393" spans="9:9">
      <c r="I393" s="1051"/>
    </row>
    <row r="394" spans="9:9">
      <c r="I394" s="1051"/>
    </row>
    <row r="395" spans="9:9">
      <c r="I395" s="1051"/>
    </row>
    <row r="396" spans="9:9">
      <c r="I396" s="1051"/>
    </row>
    <row r="397" spans="9:9">
      <c r="I397" s="1051"/>
    </row>
    <row r="398" spans="9:9">
      <c r="I398" s="1051"/>
    </row>
    <row r="399" spans="9:9">
      <c r="I399" s="1051"/>
    </row>
    <row r="400" spans="9:9">
      <c r="I400" s="1051"/>
    </row>
    <row r="401" spans="9:9">
      <c r="I401" s="1051"/>
    </row>
    <row r="402" spans="9:9">
      <c r="I402" s="1051"/>
    </row>
    <row r="403" spans="9:9">
      <c r="I403" s="1051"/>
    </row>
    <row r="404" spans="9:9">
      <c r="I404" s="1051"/>
    </row>
    <row r="405" spans="9:9">
      <c r="I405" s="1051"/>
    </row>
    <row r="406" spans="9:9">
      <c r="I406" s="1051"/>
    </row>
    <row r="407" spans="9:9">
      <c r="I407" s="1051"/>
    </row>
    <row r="408" spans="9:9">
      <c r="I408" s="1051"/>
    </row>
    <row r="409" spans="9:9">
      <c r="I409" s="1051"/>
    </row>
    <row r="410" spans="9:9">
      <c r="I410" s="1051"/>
    </row>
    <row r="411" spans="9:9">
      <c r="I411" s="1051"/>
    </row>
    <row r="412" spans="9:9">
      <c r="I412" s="1051"/>
    </row>
    <row r="413" spans="9:9">
      <c r="I413" s="1051"/>
    </row>
    <row r="414" spans="9:9">
      <c r="I414" s="1051"/>
    </row>
    <row r="415" spans="9:9">
      <c r="I415" s="1051"/>
    </row>
    <row r="416" spans="9:9">
      <c r="I416" s="1051"/>
    </row>
    <row r="417" spans="9:9">
      <c r="I417" s="1051"/>
    </row>
    <row r="418" spans="9:9">
      <c r="I418" s="1051"/>
    </row>
    <row r="419" spans="9:9">
      <c r="I419" s="1051"/>
    </row>
    <row r="420" spans="9:9">
      <c r="I420" s="1051"/>
    </row>
    <row r="421" spans="9:9">
      <c r="I421" s="1051"/>
    </row>
    <row r="422" spans="9:9">
      <c r="I422" s="1051"/>
    </row>
    <row r="423" spans="9:9">
      <c r="I423" s="1051"/>
    </row>
    <row r="424" spans="9:9">
      <c r="I424" s="1051"/>
    </row>
    <row r="425" spans="9:9">
      <c r="I425" s="1051"/>
    </row>
    <row r="426" spans="9:9">
      <c r="I426" s="1051"/>
    </row>
    <row r="427" spans="9:9">
      <c r="I427" s="1051"/>
    </row>
    <row r="428" spans="9:9">
      <c r="I428" s="1051"/>
    </row>
    <row r="429" spans="9:9">
      <c r="I429" s="1051"/>
    </row>
    <row r="430" spans="9:9">
      <c r="I430" s="1051"/>
    </row>
    <row r="431" spans="9:9">
      <c r="I431" s="1051"/>
    </row>
    <row r="432" spans="9:9">
      <c r="I432" s="1051"/>
    </row>
    <row r="433" spans="9:9">
      <c r="I433" s="1051"/>
    </row>
    <row r="434" spans="9:9">
      <c r="I434" s="1051"/>
    </row>
    <row r="435" spans="9:9">
      <c r="I435" s="1051"/>
    </row>
    <row r="436" spans="9:9">
      <c r="I436" s="1051"/>
    </row>
    <row r="437" spans="9:9">
      <c r="I437" s="1051"/>
    </row>
    <row r="438" spans="9:9">
      <c r="I438" s="1051"/>
    </row>
    <row r="439" spans="9:9">
      <c r="I439" s="1051"/>
    </row>
    <row r="440" spans="9:9">
      <c r="I440" s="1051"/>
    </row>
    <row r="441" spans="9:9">
      <c r="I441" s="1051"/>
    </row>
    <row r="442" spans="9:9">
      <c r="I442" s="1051"/>
    </row>
    <row r="443" spans="9:9">
      <c r="I443" s="1051"/>
    </row>
    <row r="444" spans="9:9">
      <c r="I444" s="1051"/>
    </row>
    <row r="445" spans="9:9">
      <c r="I445" s="1051"/>
    </row>
    <row r="446" spans="9:9">
      <c r="I446" s="1051"/>
    </row>
    <row r="447" spans="9:9">
      <c r="I447" s="1051"/>
    </row>
    <row r="448" spans="9:9">
      <c r="I448" s="1051"/>
    </row>
    <row r="449" spans="9:9">
      <c r="I449" s="1051"/>
    </row>
    <row r="450" spans="9:9">
      <c r="I450" s="1051"/>
    </row>
    <row r="451" spans="9:9">
      <c r="I451" s="1051"/>
    </row>
    <row r="452" spans="9:9">
      <c r="I452" s="1051"/>
    </row>
    <row r="453" spans="9:9">
      <c r="I453" s="1051"/>
    </row>
    <row r="454" spans="9:9">
      <c r="I454" s="1051"/>
    </row>
    <row r="455" spans="9:9">
      <c r="I455" s="1051"/>
    </row>
    <row r="456" spans="9:9">
      <c r="I456" s="1051"/>
    </row>
    <row r="457" spans="9:9">
      <c r="I457" s="1051"/>
    </row>
    <row r="458" spans="9:9">
      <c r="I458" s="1051"/>
    </row>
    <row r="459" spans="9:9">
      <c r="I459" s="1051"/>
    </row>
    <row r="460" spans="9:9">
      <c r="I460" s="1051"/>
    </row>
    <row r="461" spans="9:9">
      <c r="I461" s="1051"/>
    </row>
    <row r="462" spans="9:9">
      <c r="I462" s="1051"/>
    </row>
    <row r="463" spans="9:9">
      <c r="I463" s="1051"/>
    </row>
    <row r="464" spans="9:9">
      <c r="I464" s="1051"/>
    </row>
    <row r="465" spans="9:9">
      <c r="I465" s="1051"/>
    </row>
    <row r="466" spans="9:9">
      <c r="I466" s="1051"/>
    </row>
    <row r="467" spans="9:9">
      <c r="I467" s="1051"/>
    </row>
    <row r="468" spans="9:9">
      <c r="I468" s="1051"/>
    </row>
    <row r="469" spans="9:9">
      <c r="I469" s="1051"/>
    </row>
    <row r="470" spans="9:9">
      <c r="I470" s="1051"/>
    </row>
    <row r="471" spans="9:9">
      <c r="I471" s="1051"/>
    </row>
    <row r="472" spans="9:9">
      <c r="I472" s="1051"/>
    </row>
    <row r="473" spans="9:9">
      <c r="I473" s="1051"/>
    </row>
    <row r="474" spans="9:9">
      <c r="I474" s="1051"/>
    </row>
    <row r="475" spans="9:9">
      <c r="I475" s="1051"/>
    </row>
    <row r="476" spans="9:9">
      <c r="I476" s="1051"/>
    </row>
    <row r="477" spans="9:9">
      <c r="I477" s="1051"/>
    </row>
    <row r="478" spans="9:9">
      <c r="I478" s="1051"/>
    </row>
    <row r="479" spans="9:9">
      <c r="I479" s="1051"/>
    </row>
    <row r="480" spans="9:9">
      <c r="I480" s="1051"/>
    </row>
    <row r="481" spans="9:9">
      <c r="I481" s="1051"/>
    </row>
    <row r="482" spans="9:9">
      <c r="I482" s="1051"/>
    </row>
    <row r="483" spans="9:9">
      <c r="I483" s="1051"/>
    </row>
    <row r="484" spans="9:9">
      <c r="I484" s="1051"/>
    </row>
    <row r="485" spans="9:9">
      <c r="I485" s="1051"/>
    </row>
    <row r="486" spans="9:9">
      <c r="I486" s="1051"/>
    </row>
    <row r="487" spans="9:9">
      <c r="I487" s="1051"/>
    </row>
    <row r="488" spans="9:9">
      <c r="I488" s="1051"/>
    </row>
    <row r="489" spans="9:9">
      <c r="I489" s="1051"/>
    </row>
    <row r="490" spans="9:9">
      <c r="I490" s="1051"/>
    </row>
    <row r="491" spans="9:9">
      <c r="I491" s="1051"/>
    </row>
    <row r="492" spans="9:9">
      <c r="I492" s="1051"/>
    </row>
    <row r="493" spans="9:9">
      <c r="I493" s="1051"/>
    </row>
    <row r="494" spans="9:9">
      <c r="I494" s="1051"/>
    </row>
    <row r="495" spans="9:9">
      <c r="I495" s="1051"/>
    </row>
    <row r="496" spans="9:9">
      <c r="I496" s="1051"/>
    </row>
    <row r="497" spans="9:9">
      <c r="I497" s="1051"/>
    </row>
    <row r="498" spans="9:9">
      <c r="I498" s="1051"/>
    </row>
    <row r="499" spans="9:9">
      <c r="I499" s="1051"/>
    </row>
    <row r="500" spans="9:9">
      <c r="I500" s="1051"/>
    </row>
    <row r="501" spans="9:9">
      <c r="I501" s="1051"/>
    </row>
    <row r="502" spans="9:9">
      <c r="I502" s="1051"/>
    </row>
    <row r="503" spans="9:9">
      <c r="I503" s="1051"/>
    </row>
    <row r="504" spans="9:9">
      <c r="I504" s="1051"/>
    </row>
    <row r="505" spans="9:9">
      <c r="I505" s="1051"/>
    </row>
    <row r="506" spans="9:9">
      <c r="I506" s="1051"/>
    </row>
    <row r="507" spans="9:9">
      <c r="I507" s="1051"/>
    </row>
    <row r="508" spans="9:9">
      <c r="I508" s="1051"/>
    </row>
    <row r="509" spans="9:9">
      <c r="I509" s="1051"/>
    </row>
    <row r="510" spans="9:9">
      <c r="I510" s="1051"/>
    </row>
    <row r="511" spans="9:9">
      <c r="I511" s="1051"/>
    </row>
    <row r="512" spans="9:9">
      <c r="I512" s="1051"/>
    </row>
    <row r="513" spans="9:9">
      <c r="I513" s="1051"/>
    </row>
    <row r="514" spans="9:9">
      <c r="I514" s="1051"/>
    </row>
    <row r="515" spans="9:9">
      <c r="I515" s="1051"/>
    </row>
    <row r="516" spans="9:9">
      <c r="I516" s="1051"/>
    </row>
    <row r="517" spans="9:9">
      <c r="I517" s="1051"/>
    </row>
    <row r="518" spans="9:9">
      <c r="I518" s="1051"/>
    </row>
    <row r="519" spans="9:9">
      <c r="I519" s="1051"/>
    </row>
    <row r="520" spans="9:9">
      <c r="I520" s="1051"/>
    </row>
    <row r="521" spans="9:9">
      <c r="I521" s="1051"/>
    </row>
    <row r="522" spans="9:9">
      <c r="I522" s="1051"/>
    </row>
    <row r="523" spans="9:9">
      <c r="I523" s="1051"/>
    </row>
    <row r="524" spans="9:9">
      <c r="I524" s="1051"/>
    </row>
    <row r="525" spans="9:9">
      <c r="I525" s="1051"/>
    </row>
    <row r="526" spans="9:9">
      <c r="I526" s="1051"/>
    </row>
    <row r="527" spans="9:9">
      <c r="I527" s="1051"/>
    </row>
    <row r="528" spans="9:9">
      <c r="I528" s="1051"/>
    </row>
    <row r="529" spans="9:9">
      <c r="I529" s="1051"/>
    </row>
    <row r="530" spans="9:9">
      <c r="I530" s="1051"/>
    </row>
    <row r="531" spans="9:9">
      <c r="I531" s="1051"/>
    </row>
    <row r="532" spans="9:9">
      <c r="I532" s="1051"/>
    </row>
    <row r="533" spans="9:9">
      <c r="I533" s="1051"/>
    </row>
    <row r="534" spans="9:9">
      <c r="I534" s="1051"/>
    </row>
    <row r="535" spans="9:9">
      <c r="I535" s="1051"/>
    </row>
    <row r="536" spans="9:9">
      <c r="I536" s="1051"/>
    </row>
    <row r="537" spans="9:9">
      <c r="I537" s="1051"/>
    </row>
    <row r="538" spans="9:9">
      <c r="I538" s="1051"/>
    </row>
    <row r="539" spans="9:9">
      <c r="I539" s="1051"/>
    </row>
    <row r="540" spans="9:9">
      <c r="I540" s="1051"/>
    </row>
    <row r="541" spans="9:9">
      <c r="I541" s="1051"/>
    </row>
    <row r="542" spans="9:9">
      <c r="I542" s="1051"/>
    </row>
    <row r="543" spans="9:9">
      <c r="I543" s="1051"/>
    </row>
    <row r="544" spans="9:9">
      <c r="I544" s="1051"/>
    </row>
    <row r="545" spans="9:9">
      <c r="I545" s="1051"/>
    </row>
    <row r="546" spans="9:9">
      <c r="I546" s="1051"/>
    </row>
    <row r="547" spans="9:9">
      <c r="I547" s="1051"/>
    </row>
    <row r="548" spans="9:9">
      <c r="I548" s="1051"/>
    </row>
    <row r="549" spans="9:9">
      <c r="I549" s="1051"/>
    </row>
    <row r="550" spans="9:9">
      <c r="I550" s="1051"/>
    </row>
    <row r="551" spans="9:9">
      <c r="I551" s="1051"/>
    </row>
    <row r="552" spans="9:9">
      <c r="I552" s="1051"/>
    </row>
    <row r="553" spans="9:9">
      <c r="I553" s="1051"/>
    </row>
    <row r="554" spans="9:9">
      <c r="I554" s="1051"/>
    </row>
    <row r="555" spans="9:9">
      <c r="I555" s="1051"/>
    </row>
    <row r="556" spans="9:9">
      <c r="I556" s="1051"/>
    </row>
    <row r="557" spans="9:9">
      <c r="I557" s="1051"/>
    </row>
    <row r="558" spans="9:9">
      <c r="I558" s="1051"/>
    </row>
    <row r="559" spans="9:9">
      <c r="I559" s="1051"/>
    </row>
    <row r="560" spans="9:9">
      <c r="I560" s="1051"/>
    </row>
    <row r="561" spans="9:9">
      <c r="I561" s="1051"/>
    </row>
    <row r="562" spans="9:9">
      <c r="I562" s="1051"/>
    </row>
    <row r="563" spans="9:9">
      <c r="I563" s="1051"/>
    </row>
    <row r="564" spans="9:9">
      <c r="I564" s="1051"/>
    </row>
    <row r="565" spans="9:9">
      <c r="I565" s="1051"/>
    </row>
    <row r="566" spans="9:9">
      <c r="I566" s="1051"/>
    </row>
    <row r="567" spans="9:9">
      <c r="I567" s="1051"/>
    </row>
    <row r="568" spans="9:9">
      <c r="I568" s="1051"/>
    </row>
    <row r="569" spans="9:9">
      <c r="I569" s="1051"/>
    </row>
    <row r="570" spans="9:9">
      <c r="I570" s="1051"/>
    </row>
    <row r="571" spans="9:9">
      <c r="I571" s="1051"/>
    </row>
    <row r="572" spans="9:9">
      <c r="I572" s="1051"/>
    </row>
    <row r="573" spans="9:9">
      <c r="I573" s="1051"/>
    </row>
    <row r="574" spans="9:9">
      <c r="I574" s="1051"/>
    </row>
    <row r="575" spans="9:9">
      <c r="I575" s="1051"/>
    </row>
    <row r="576" spans="9:9">
      <c r="I576" s="1051"/>
    </row>
    <row r="577" spans="9:9">
      <c r="I577" s="1051"/>
    </row>
    <row r="578" spans="9:9">
      <c r="I578" s="1051"/>
    </row>
    <row r="579" spans="9:9">
      <c r="I579" s="1051"/>
    </row>
    <row r="580" spans="9:9">
      <c r="I580" s="1051"/>
    </row>
    <row r="581" spans="9:9">
      <c r="I581" s="1051"/>
    </row>
    <row r="582" spans="9:9">
      <c r="I582" s="1051"/>
    </row>
    <row r="583" spans="9:9">
      <c r="I583" s="1051"/>
    </row>
    <row r="584" spans="9:9">
      <c r="I584" s="1051"/>
    </row>
    <row r="585" spans="9:9">
      <c r="I585" s="1051"/>
    </row>
    <row r="586" spans="9:9">
      <c r="I586" s="1051"/>
    </row>
    <row r="587" spans="9:9">
      <c r="I587" s="1051"/>
    </row>
    <row r="588" spans="9:9">
      <c r="I588" s="1051"/>
    </row>
    <row r="589" spans="9:9">
      <c r="I589" s="1051"/>
    </row>
    <row r="590" spans="9:9">
      <c r="I590" s="1051"/>
    </row>
    <row r="591" spans="9:9">
      <c r="I591" s="1051"/>
    </row>
    <row r="592" spans="9:9">
      <c r="I592" s="1051"/>
    </row>
    <row r="593" spans="9:9">
      <c r="I593" s="1051"/>
    </row>
    <row r="594" spans="9:9">
      <c r="I594" s="1051"/>
    </row>
    <row r="595" spans="9:9">
      <c r="I595" s="1051"/>
    </row>
    <row r="596" spans="9:9">
      <c r="I596" s="1051"/>
    </row>
    <row r="597" spans="9:9">
      <c r="I597" s="1051"/>
    </row>
    <row r="598" spans="9:9">
      <c r="I598" s="1051"/>
    </row>
    <row r="599" spans="9:9">
      <c r="I599" s="1051"/>
    </row>
    <row r="600" spans="9:9">
      <c r="I600" s="1051"/>
    </row>
    <row r="601" spans="9:9">
      <c r="I601" s="1051"/>
    </row>
    <row r="602" spans="9:9">
      <c r="I602" s="1051"/>
    </row>
    <row r="603" spans="9:9">
      <c r="I603" s="1051"/>
    </row>
    <row r="604" spans="9:9">
      <c r="I604" s="1051"/>
    </row>
    <row r="605" spans="9:9">
      <c r="I605" s="1051"/>
    </row>
    <row r="606" spans="9:9">
      <c r="I606" s="1051"/>
    </row>
    <row r="607" spans="9:9">
      <c r="I607" s="1051"/>
    </row>
    <row r="608" spans="9:9">
      <c r="I608" s="1051"/>
    </row>
    <row r="609" spans="9:9">
      <c r="I609" s="1051"/>
    </row>
    <row r="610" spans="9:9">
      <c r="I610" s="1051"/>
    </row>
    <row r="611" spans="9:9">
      <c r="I611" s="1051"/>
    </row>
    <row r="612" spans="9:9">
      <c r="I612" s="1051"/>
    </row>
    <row r="613" spans="9:9">
      <c r="I613" s="1051"/>
    </row>
    <row r="614" spans="9:9">
      <c r="I614" s="1051"/>
    </row>
    <row r="615" spans="9:9">
      <c r="I615" s="1051"/>
    </row>
    <row r="616" spans="9:9">
      <c r="I616" s="1051"/>
    </row>
    <row r="617" spans="9:9">
      <c r="I617" s="1051"/>
    </row>
    <row r="618" spans="9:9">
      <c r="I618" s="1051"/>
    </row>
    <row r="619" spans="9:9">
      <c r="I619" s="1051"/>
    </row>
    <row r="620" spans="9:9">
      <c r="I620" s="1051"/>
    </row>
    <row r="621" spans="9:9">
      <c r="I621" s="1051"/>
    </row>
    <row r="622" spans="9:9">
      <c r="I622" s="1051"/>
    </row>
    <row r="623" spans="9:9">
      <c r="I623" s="1051"/>
    </row>
    <row r="624" spans="9:9">
      <c r="I624" s="1051"/>
    </row>
    <row r="625" spans="9:9">
      <c r="I625" s="1051"/>
    </row>
    <row r="626" spans="9:9">
      <c r="I626" s="1051"/>
    </row>
    <row r="627" spans="9:9">
      <c r="I627" s="1051"/>
    </row>
    <row r="628" spans="9:9">
      <c r="I628" s="1051"/>
    </row>
    <row r="629" spans="9:9">
      <c r="I629" s="1051"/>
    </row>
    <row r="630" spans="9:9">
      <c r="I630" s="1051"/>
    </row>
    <row r="631" spans="9:9">
      <c r="I631" s="1051"/>
    </row>
    <row r="632" spans="9:9">
      <c r="I632" s="1051"/>
    </row>
    <row r="633" spans="9:9">
      <c r="I633" s="1051"/>
    </row>
    <row r="634" spans="9:9">
      <c r="I634" s="1051"/>
    </row>
    <row r="635" spans="9:9">
      <c r="I635" s="1051"/>
    </row>
    <row r="636" spans="9:9">
      <c r="I636" s="1051"/>
    </row>
    <row r="637" spans="9:9">
      <c r="I637" s="1051"/>
    </row>
    <row r="638" spans="9:9">
      <c r="I638" s="1051"/>
    </row>
    <row r="639" spans="9:9">
      <c r="I639" s="1051"/>
    </row>
    <row r="640" spans="9:9">
      <c r="I640" s="1051"/>
    </row>
    <row r="641" spans="9:9">
      <c r="I641" s="1051"/>
    </row>
    <row r="642" spans="9:9">
      <c r="I642" s="1051"/>
    </row>
    <row r="643" spans="9:9">
      <c r="I643" s="1051"/>
    </row>
    <row r="644" spans="9:9">
      <c r="I644" s="1051"/>
    </row>
    <row r="645" spans="9:9">
      <c r="I645" s="1051"/>
    </row>
    <row r="646" spans="9:9">
      <c r="I646" s="1051"/>
    </row>
    <row r="647" spans="9:9">
      <c r="I647" s="1051"/>
    </row>
    <row r="648" spans="9:9">
      <c r="I648" s="1051"/>
    </row>
    <row r="649" spans="9:9">
      <c r="I649" s="1051"/>
    </row>
    <row r="650" spans="9:9">
      <c r="I650" s="1051"/>
    </row>
    <row r="651" spans="9:9">
      <c r="I651" s="1051"/>
    </row>
    <row r="652" spans="9:9">
      <c r="I652" s="1051"/>
    </row>
    <row r="653" spans="9:9">
      <c r="I653" s="1051"/>
    </row>
    <row r="654" spans="9:9">
      <c r="I654" s="1051"/>
    </row>
    <row r="655" spans="9:9">
      <c r="I655" s="1051"/>
    </row>
    <row r="656" spans="9:9">
      <c r="I656" s="1051"/>
    </row>
    <row r="657" spans="9:9">
      <c r="I657" s="1051"/>
    </row>
    <row r="658" spans="9:9">
      <c r="I658" s="1051"/>
    </row>
    <row r="659" spans="9:9">
      <c r="I659" s="1051"/>
    </row>
    <row r="660" spans="9:9">
      <c r="I660" s="1051"/>
    </row>
    <row r="661" spans="9:9">
      <c r="I661" s="1051"/>
    </row>
    <row r="662" spans="9:9">
      <c r="I662" s="1051"/>
    </row>
    <row r="663" spans="9:9">
      <c r="I663" s="1051"/>
    </row>
    <row r="664" spans="9:9">
      <c r="I664" s="1051"/>
    </row>
    <row r="665" spans="9:9">
      <c r="I665" s="1051"/>
    </row>
    <row r="666" spans="9:9">
      <c r="I666" s="1051"/>
    </row>
    <row r="667" spans="9:9">
      <c r="I667" s="1051"/>
    </row>
    <row r="668" spans="9:9">
      <c r="I668" s="1051"/>
    </row>
    <row r="669" spans="9:9">
      <c r="I669" s="1051"/>
    </row>
    <row r="670" spans="9:9">
      <c r="I670" s="1051"/>
    </row>
    <row r="671" spans="9:9">
      <c r="I671" s="1051"/>
    </row>
    <row r="672" spans="9:9">
      <c r="I672" s="1051"/>
    </row>
    <row r="673" spans="9:9">
      <c r="I673" s="1051"/>
    </row>
    <row r="674" spans="9:9">
      <c r="I674" s="1051"/>
    </row>
    <row r="675" spans="9:9">
      <c r="I675" s="1051"/>
    </row>
    <row r="676" spans="9:9">
      <c r="I676" s="1051"/>
    </row>
    <row r="677" spans="9:9">
      <c r="I677" s="1051"/>
    </row>
    <row r="678" spans="9:9">
      <c r="I678" s="1051"/>
    </row>
    <row r="679" spans="9:9">
      <c r="I679" s="1051"/>
    </row>
    <row r="680" spans="9:9">
      <c r="I680" s="1051"/>
    </row>
    <row r="681" spans="9:9">
      <c r="I681" s="1051"/>
    </row>
    <row r="682" spans="9:9">
      <c r="I682" s="1051"/>
    </row>
    <row r="683" spans="9:9">
      <c r="I683" s="1051"/>
    </row>
    <row r="684" spans="9:9">
      <c r="I684" s="1051"/>
    </row>
    <row r="685" spans="9:9">
      <c r="I685" s="1051"/>
    </row>
    <row r="686" spans="9:9">
      <c r="I686" s="1051"/>
    </row>
    <row r="687" spans="9:9">
      <c r="I687" s="1051"/>
    </row>
    <row r="688" spans="9:9">
      <c r="I688" s="1051"/>
    </row>
    <row r="689" spans="9:9">
      <c r="I689" s="1051"/>
    </row>
    <row r="690" spans="9:9">
      <c r="I690" s="1051"/>
    </row>
    <row r="691" spans="9:9">
      <c r="I691" s="1051"/>
    </row>
    <row r="692" spans="9:9">
      <c r="I692" s="1051"/>
    </row>
    <row r="693" spans="9:9">
      <c r="I693" s="1051"/>
    </row>
    <row r="694" spans="9:9">
      <c r="I694" s="1051"/>
    </row>
    <row r="695" spans="9:9">
      <c r="I695" s="1051"/>
    </row>
    <row r="696" spans="9:9">
      <c r="I696" s="1051"/>
    </row>
    <row r="697" spans="9:9">
      <c r="I697" s="1051"/>
    </row>
    <row r="698" spans="9:9">
      <c r="I698" s="1051"/>
    </row>
    <row r="699" spans="9:9">
      <c r="I699" s="1051"/>
    </row>
    <row r="700" spans="9:9">
      <c r="I700" s="1051"/>
    </row>
    <row r="701" spans="9:9">
      <c r="I701" s="1051"/>
    </row>
    <row r="702" spans="9:9">
      <c r="I702" s="1051"/>
    </row>
    <row r="703" spans="9:9">
      <c r="I703" s="1051"/>
    </row>
    <row r="704" spans="9:9">
      <c r="I704" s="1051"/>
    </row>
    <row r="705" spans="9:9">
      <c r="I705" s="1051"/>
    </row>
    <row r="706" spans="9:9">
      <c r="I706" s="1051"/>
    </row>
    <row r="707" spans="9:9">
      <c r="I707" s="1051"/>
    </row>
    <row r="708" spans="9:9">
      <c r="I708" s="1051"/>
    </row>
    <row r="709" spans="9:9">
      <c r="I709" s="1051"/>
    </row>
    <row r="710" spans="9:9">
      <c r="I710" s="1051"/>
    </row>
    <row r="711" spans="9:9">
      <c r="I711" s="1051"/>
    </row>
    <row r="712" spans="9:9">
      <c r="I712" s="1051"/>
    </row>
    <row r="713" spans="9:9">
      <c r="I713" s="1051"/>
    </row>
    <row r="714" spans="9:9">
      <c r="I714" s="1051"/>
    </row>
    <row r="715" spans="9:9">
      <c r="I715" s="1051"/>
    </row>
    <row r="716" spans="9:9">
      <c r="I716" s="1051"/>
    </row>
    <row r="717" spans="9:9">
      <c r="I717" s="1051"/>
    </row>
    <row r="718" spans="9:9">
      <c r="I718" s="1051"/>
    </row>
    <row r="719" spans="9:9">
      <c r="I719" s="1051"/>
    </row>
    <row r="720" spans="9:9">
      <c r="I720" s="1051"/>
    </row>
    <row r="721" spans="9:9">
      <c r="I721" s="1051"/>
    </row>
    <row r="722" spans="9:9">
      <c r="I722" s="1051"/>
    </row>
    <row r="723" spans="9:9">
      <c r="I723" s="1051"/>
    </row>
    <row r="724" spans="9:9">
      <c r="I724" s="1051"/>
    </row>
    <row r="725" spans="9:9">
      <c r="I725" s="1051"/>
    </row>
    <row r="726" spans="9:9">
      <c r="I726" s="1051"/>
    </row>
    <row r="727" spans="9:9">
      <c r="I727" s="1051"/>
    </row>
    <row r="728" spans="9:9">
      <c r="I728" s="1051"/>
    </row>
    <row r="729" spans="9:9">
      <c r="I729" s="1051"/>
    </row>
    <row r="730" spans="9:9">
      <c r="I730" s="1051"/>
    </row>
    <row r="731" spans="9:9">
      <c r="I731" s="1051"/>
    </row>
    <row r="732" spans="9:9">
      <c r="I732" s="1051"/>
    </row>
    <row r="733" spans="9:9">
      <c r="I733" s="1051"/>
    </row>
    <row r="734" spans="9:9">
      <c r="I734" s="1051"/>
    </row>
    <row r="735" spans="9:9">
      <c r="I735" s="1051"/>
    </row>
    <row r="736" spans="9:9">
      <c r="I736" s="1051"/>
    </row>
    <row r="737" spans="9:9">
      <c r="I737" s="1051"/>
    </row>
    <row r="738" spans="9:9">
      <c r="I738" s="1051"/>
    </row>
    <row r="739" spans="9:9">
      <c r="I739" s="1051"/>
    </row>
    <row r="740" spans="9:9">
      <c r="I740" s="1051"/>
    </row>
    <row r="741" spans="9:9">
      <c r="I741" s="1051"/>
    </row>
    <row r="742" spans="9:9">
      <c r="I742" s="1051"/>
    </row>
    <row r="743" spans="9:9">
      <c r="I743" s="1051"/>
    </row>
    <row r="744" spans="9:9">
      <c r="I744" s="1051"/>
    </row>
    <row r="745" spans="9:9">
      <c r="I745" s="1051"/>
    </row>
    <row r="746" spans="9:9">
      <c r="I746" s="1051"/>
    </row>
    <row r="747" spans="9:9">
      <c r="I747" s="1051"/>
    </row>
    <row r="748" spans="9:9">
      <c r="I748" s="1051"/>
    </row>
    <row r="749" spans="9:9">
      <c r="I749" s="1051"/>
    </row>
    <row r="750" spans="9:9">
      <c r="I750" s="1051"/>
    </row>
    <row r="751" spans="9:9">
      <c r="I751" s="1051"/>
    </row>
    <row r="752" spans="9:9">
      <c r="I752" s="1051"/>
    </row>
    <row r="753" spans="9:9">
      <c r="I753" s="1051"/>
    </row>
    <row r="754" spans="9:9">
      <c r="I754" s="1051"/>
    </row>
    <row r="755" spans="9:9">
      <c r="I755" s="1051"/>
    </row>
    <row r="756" spans="9:9">
      <c r="I756" s="1051"/>
    </row>
    <row r="757" spans="9:9">
      <c r="I757" s="1051"/>
    </row>
    <row r="758" spans="9:9">
      <c r="I758" s="1051"/>
    </row>
    <row r="759" spans="9:9">
      <c r="I759" s="1051"/>
    </row>
    <row r="760" spans="9:9">
      <c r="I760" s="1051"/>
    </row>
    <row r="761" spans="9:9">
      <c r="I761" s="1051"/>
    </row>
    <row r="762" spans="9:9">
      <c r="I762" s="1051"/>
    </row>
    <row r="763" spans="9:9">
      <c r="I763" s="1051"/>
    </row>
    <row r="764" spans="9:9">
      <c r="I764" s="1051"/>
    </row>
    <row r="765" spans="9:9">
      <c r="I765" s="1051"/>
    </row>
    <row r="766" spans="9:9">
      <c r="I766" s="1051"/>
    </row>
    <row r="767" spans="9:9">
      <c r="I767" s="1051"/>
    </row>
    <row r="768" spans="9:9">
      <c r="I768" s="1051"/>
    </row>
    <row r="769" spans="9:9">
      <c r="I769" s="1051"/>
    </row>
    <row r="770" spans="9:9">
      <c r="I770" s="1051"/>
    </row>
    <row r="771" spans="9:9">
      <c r="I771" s="1051"/>
    </row>
    <row r="772" spans="9:9">
      <c r="I772" s="1051"/>
    </row>
    <row r="773" spans="9:9">
      <c r="I773" s="1051"/>
    </row>
    <row r="774" spans="9:9">
      <c r="I774" s="1051"/>
    </row>
    <row r="775" spans="9:9">
      <c r="I775" s="1051"/>
    </row>
    <row r="776" spans="9:9">
      <c r="I776" s="1051"/>
    </row>
    <row r="777" spans="9:9">
      <c r="I777" s="1051"/>
    </row>
    <row r="778" spans="9:9">
      <c r="I778" s="1051"/>
    </row>
    <row r="779" spans="9:9">
      <c r="I779" s="1051"/>
    </row>
    <row r="780" spans="9:9">
      <c r="I780" s="1051"/>
    </row>
    <row r="781" spans="9:9">
      <c r="I781" s="1051"/>
    </row>
    <row r="782" spans="9:9">
      <c r="I782" s="1051"/>
    </row>
    <row r="783" spans="9:9">
      <c r="I783" s="1051"/>
    </row>
    <row r="784" spans="9:9">
      <c r="I784" s="1051"/>
    </row>
    <row r="785" spans="9:9">
      <c r="I785" s="1051"/>
    </row>
    <row r="786" spans="9:9">
      <c r="I786" s="1051"/>
    </row>
    <row r="787" spans="9:9">
      <c r="I787" s="1051"/>
    </row>
    <row r="788" spans="9:9">
      <c r="I788" s="1051"/>
    </row>
    <row r="789" spans="9:9">
      <c r="I789" s="1051"/>
    </row>
    <row r="790" spans="9:9">
      <c r="I790" s="1051"/>
    </row>
    <row r="791" spans="9:9">
      <c r="I791" s="1051"/>
    </row>
    <row r="792" spans="9:9">
      <c r="I792" s="1051"/>
    </row>
    <row r="793" spans="9:9">
      <c r="I793" s="1051"/>
    </row>
    <row r="794" spans="9:9">
      <c r="I794" s="1051"/>
    </row>
    <row r="795" spans="9:9">
      <c r="I795" s="1051"/>
    </row>
    <row r="796" spans="9:9">
      <c r="I796" s="1051"/>
    </row>
    <row r="797" spans="9:9">
      <c r="I797" s="1051"/>
    </row>
    <row r="798" spans="9:9">
      <c r="I798" s="1051"/>
    </row>
    <row r="799" spans="9:9">
      <c r="I799" s="1051"/>
    </row>
    <row r="800" spans="9:9">
      <c r="I800" s="1051"/>
    </row>
    <row r="801" spans="9:9">
      <c r="I801" s="1051"/>
    </row>
    <row r="802" spans="9:9">
      <c r="I802" s="1051"/>
    </row>
    <row r="803" spans="9:9">
      <c r="I803" s="1051"/>
    </row>
    <row r="804" spans="9:9">
      <c r="I804" s="1051"/>
    </row>
    <row r="805" spans="9:9">
      <c r="I805" s="1051"/>
    </row>
    <row r="806" spans="9:9">
      <c r="I806" s="1051"/>
    </row>
    <row r="807" spans="9:9">
      <c r="I807" s="1051"/>
    </row>
    <row r="808" spans="9:9">
      <c r="I808" s="1051"/>
    </row>
    <row r="809" spans="9:9">
      <c r="I809" s="1051"/>
    </row>
    <row r="810" spans="9:9">
      <c r="I810" s="1051"/>
    </row>
    <row r="811" spans="9:9">
      <c r="I811" s="1051"/>
    </row>
    <row r="812" spans="9:9">
      <c r="I812" s="1051"/>
    </row>
    <row r="813" spans="9:9">
      <c r="I813" s="1051"/>
    </row>
    <row r="814" spans="9:9">
      <c r="I814" s="1051"/>
    </row>
    <row r="815" spans="9:9">
      <c r="I815" s="1051"/>
    </row>
    <row r="816" spans="9:9">
      <c r="I816" s="1051"/>
    </row>
    <row r="817" spans="9:9">
      <c r="I817" s="1051"/>
    </row>
    <row r="818" spans="9:9">
      <c r="I818" s="1051"/>
    </row>
    <row r="819" spans="9:9">
      <c r="I819" s="1051"/>
    </row>
    <row r="820" spans="9:9">
      <c r="I820" s="1051"/>
    </row>
    <row r="821" spans="9:9">
      <c r="I821" s="1051"/>
    </row>
    <row r="822" spans="9:9">
      <c r="I822" s="1051"/>
    </row>
    <row r="823" spans="9:9">
      <c r="I823" s="1051"/>
    </row>
    <row r="824" spans="9:9">
      <c r="I824" s="1051"/>
    </row>
    <row r="825" spans="9:9">
      <c r="I825" s="1051"/>
    </row>
    <row r="826" spans="9:9">
      <c r="I826" s="1051"/>
    </row>
    <row r="827" spans="9:9">
      <c r="I827" s="1051"/>
    </row>
    <row r="828" spans="9:9">
      <c r="I828" s="1051"/>
    </row>
    <row r="829" spans="9:9">
      <c r="I829" s="1051"/>
    </row>
    <row r="830" spans="9:9">
      <c r="I830" s="1051"/>
    </row>
    <row r="831" spans="9:9">
      <c r="I831" s="1051"/>
    </row>
    <row r="832" spans="9:9">
      <c r="I832" s="1051"/>
    </row>
    <row r="833" spans="9:9">
      <c r="I833" s="1051"/>
    </row>
    <row r="834" spans="9:9">
      <c r="I834" s="1051"/>
    </row>
    <row r="835" spans="9:9">
      <c r="I835" s="1051"/>
    </row>
    <row r="836" spans="9:9">
      <c r="I836" s="1051"/>
    </row>
    <row r="837" spans="9:9">
      <c r="I837" s="1051"/>
    </row>
    <row r="838" spans="9:9">
      <c r="I838" s="1051"/>
    </row>
    <row r="839" spans="9:9">
      <c r="I839" s="1051"/>
    </row>
    <row r="840" spans="9:9">
      <c r="I840" s="1051"/>
    </row>
    <row r="841" spans="9:9">
      <c r="I841" s="1051"/>
    </row>
    <row r="842" spans="9:9">
      <c r="I842" s="1051"/>
    </row>
    <row r="843" spans="9:9">
      <c r="I843" s="1051"/>
    </row>
    <row r="844" spans="9:9">
      <c r="I844" s="1051"/>
    </row>
    <row r="845" spans="9:9">
      <c r="I845" s="1051"/>
    </row>
    <row r="846" spans="9:9">
      <c r="I846" s="1051"/>
    </row>
    <row r="847" spans="9:9">
      <c r="I847" s="1051"/>
    </row>
    <row r="848" spans="9:9">
      <c r="I848" s="1051"/>
    </row>
    <row r="849" spans="9:9">
      <c r="I849" s="1051"/>
    </row>
    <row r="850" spans="9:9">
      <c r="I850" s="1051"/>
    </row>
    <row r="851" spans="9:9">
      <c r="I851" s="1051"/>
    </row>
    <row r="852" spans="9:9">
      <c r="I852" s="1051"/>
    </row>
    <row r="853" spans="9:9">
      <c r="I853" s="1051"/>
    </row>
    <row r="854" spans="9:9">
      <c r="I854" s="1051"/>
    </row>
    <row r="855" spans="9:9">
      <c r="I855" s="1051"/>
    </row>
    <row r="856" spans="9:9">
      <c r="I856" s="1051"/>
    </row>
    <row r="857" spans="9:9">
      <c r="I857" s="1051"/>
    </row>
    <row r="858" spans="9:9">
      <c r="I858" s="1051"/>
    </row>
    <row r="859" spans="9:9">
      <c r="I859" s="1051"/>
    </row>
    <row r="860" spans="9:9">
      <c r="I860" s="1051"/>
    </row>
    <row r="861" spans="9:9">
      <c r="I861" s="1051"/>
    </row>
    <row r="862" spans="9:9">
      <c r="I862" s="1051"/>
    </row>
    <row r="863" spans="9:9">
      <c r="I863" s="1051"/>
    </row>
    <row r="864" spans="9:9">
      <c r="I864" s="1051"/>
    </row>
    <row r="865" spans="9:9">
      <c r="I865" s="1051"/>
    </row>
    <row r="866" spans="9:9">
      <c r="I866" s="1051"/>
    </row>
    <row r="867" spans="9:9">
      <c r="I867" s="1051"/>
    </row>
    <row r="868" spans="9:9">
      <c r="I868" s="1051"/>
    </row>
    <row r="869" spans="9:9">
      <c r="I869" s="1051"/>
    </row>
    <row r="870" spans="9:9">
      <c r="I870" s="1051"/>
    </row>
    <row r="871" spans="9:9">
      <c r="I871" s="1051"/>
    </row>
    <row r="872" spans="9:9">
      <c r="I872" s="1051"/>
    </row>
    <row r="873" spans="9:9">
      <c r="I873" s="1051"/>
    </row>
    <row r="874" spans="9:9">
      <c r="I874" s="1051"/>
    </row>
    <row r="875" spans="9:9">
      <c r="I875" s="1051"/>
    </row>
    <row r="876" spans="9:9">
      <c r="I876" s="1051"/>
    </row>
    <row r="877" spans="9:9">
      <c r="I877" s="1051"/>
    </row>
    <row r="878" spans="9:9">
      <c r="I878" s="1051"/>
    </row>
    <row r="879" spans="9:9">
      <c r="I879" s="1051"/>
    </row>
    <row r="880" spans="9:9">
      <c r="I880" s="1051"/>
    </row>
    <row r="881" spans="9:9">
      <c r="I881" s="1051"/>
    </row>
    <row r="882" spans="9:9">
      <c r="I882" s="1051"/>
    </row>
    <row r="883" spans="9:9">
      <c r="I883" s="1051"/>
    </row>
    <row r="884" spans="9:9">
      <c r="I884" s="1051"/>
    </row>
    <row r="885" spans="9:9">
      <c r="I885" s="1051"/>
    </row>
    <row r="886" spans="9:9">
      <c r="I886" s="1051"/>
    </row>
    <row r="887" spans="9:9">
      <c r="I887" s="1051"/>
    </row>
    <row r="888" spans="9:9">
      <c r="I888" s="1051"/>
    </row>
    <row r="889" spans="9:9">
      <c r="I889" s="1051"/>
    </row>
    <row r="890" spans="9:9">
      <c r="I890" s="1051"/>
    </row>
    <row r="891" spans="9:9">
      <c r="I891" s="1051"/>
    </row>
    <row r="892" spans="9:9">
      <c r="I892" s="1051"/>
    </row>
    <row r="893" spans="9:9">
      <c r="I893" s="1051"/>
    </row>
    <row r="894" spans="9:9">
      <c r="I894" s="1051"/>
    </row>
    <row r="895" spans="9:9">
      <c r="I895" s="1051"/>
    </row>
    <row r="896" spans="9:9">
      <c r="I896" s="1051"/>
    </row>
    <row r="897" spans="9:9">
      <c r="I897" s="1051"/>
    </row>
    <row r="898" spans="9:9">
      <c r="I898" s="1051"/>
    </row>
    <row r="899" spans="9:9">
      <c r="I899" s="1051"/>
    </row>
    <row r="900" spans="9:9">
      <c r="I900" s="1051"/>
    </row>
    <row r="901" spans="9:9">
      <c r="I901" s="1051"/>
    </row>
    <row r="902" spans="9:9">
      <c r="I902" s="1051"/>
    </row>
    <row r="903" spans="9:9">
      <c r="I903" s="1051"/>
    </row>
    <row r="904" spans="9:9">
      <c r="I904" s="1051"/>
    </row>
    <row r="905" spans="9:9">
      <c r="I905" s="1051"/>
    </row>
    <row r="906" spans="9:9">
      <c r="I906" s="1051"/>
    </row>
    <row r="907" spans="9:9">
      <c r="I907" s="1051"/>
    </row>
    <row r="908" spans="9:9">
      <c r="I908" s="1051"/>
    </row>
    <row r="909" spans="9:9">
      <c r="I909" s="1051"/>
    </row>
    <row r="910" spans="9:9">
      <c r="I910" s="1051"/>
    </row>
    <row r="911" spans="9:9">
      <c r="I911" s="1051"/>
    </row>
    <row r="912" spans="9:9">
      <c r="I912" s="1051"/>
    </row>
    <row r="913" spans="9:9">
      <c r="I913" s="1051"/>
    </row>
    <row r="914" spans="9:9">
      <c r="I914" s="1051"/>
    </row>
    <row r="915" spans="9:9">
      <c r="I915" s="1051"/>
    </row>
    <row r="916" spans="9:9">
      <c r="I916" s="1051"/>
    </row>
    <row r="917" spans="9:9">
      <c r="I917" s="1051"/>
    </row>
    <row r="918" spans="9:9">
      <c r="I918" s="1051"/>
    </row>
    <row r="919" spans="9:9">
      <c r="I919" s="1051"/>
    </row>
    <row r="920" spans="9:9">
      <c r="I920" s="1051"/>
    </row>
    <row r="921" spans="9:9">
      <c r="I921" s="1051"/>
    </row>
    <row r="922" spans="9:9">
      <c r="I922" s="1051"/>
    </row>
    <row r="923" spans="9:9">
      <c r="I923" s="1051"/>
    </row>
    <row r="924" spans="9:9">
      <c r="I924" s="1051"/>
    </row>
    <row r="925" spans="9:9">
      <c r="I925" s="1051"/>
    </row>
    <row r="926" spans="9:9">
      <c r="I926" s="1051"/>
    </row>
    <row r="927" spans="9:9">
      <c r="I927" s="1051"/>
    </row>
    <row r="928" spans="9:9">
      <c r="I928" s="1051"/>
    </row>
    <row r="929" spans="9:9">
      <c r="I929" s="1051"/>
    </row>
    <row r="930" spans="9:9">
      <c r="I930" s="1051"/>
    </row>
    <row r="931" spans="9:9">
      <c r="I931" s="1051"/>
    </row>
    <row r="932" spans="9:9">
      <c r="I932" s="1051"/>
    </row>
    <row r="933" spans="9:9">
      <c r="I933" s="1051"/>
    </row>
    <row r="934" spans="9:9">
      <c r="I934" s="1051"/>
    </row>
    <row r="935" spans="9:9">
      <c r="I935" s="1051"/>
    </row>
    <row r="936" spans="9:9">
      <c r="I936" s="1051"/>
    </row>
    <row r="937" spans="9:9">
      <c r="I937" s="1051"/>
    </row>
    <row r="938" spans="9:9">
      <c r="I938" s="1051"/>
    </row>
    <row r="939" spans="9:9">
      <c r="I939" s="1051"/>
    </row>
    <row r="940" spans="9:9">
      <c r="I940" s="1051"/>
    </row>
    <row r="941" spans="9:9">
      <c r="I941" s="1051"/>
    </row>
    <row r="942" spans="9:9">
      <c r="I942" s="1051"/>
    </row>
    <row r="943" spans="9:9">
      <c r="I943" s="1051"/>
    </row>
    <row r="944" spans="9:9">
      <c r="I944" s="1051"/>
    </row>
    <row r="945" spans="9:9">
      <c r="I945" s="1051"/>
    </row>
    <row r="946" spans="9:9">
      <c r="I946" s="1051"/>
    </row>
    <row r="947" spans="9:9">
      <c r="I947" s="1051"/>
    </row>
    <row r="948" spans="9:9">
      <c r="I948" s="1051"/>
    </row>
    <row r="949" spans="9:9">
      <c r="I949" s="1051"/>
    </row>
    <row r="950" spans="9:9">
      <c r="I950" s="1051"/>
    </row>
    <row r="951" spans="9:9">
      <c r="I951" s="1051"/>
    </row>
    <row r="952" spans="9:9">
      <c r="I952" s="1051"/>
    </row>
    <row r="953" spans="9:9">
      <c r="I953" s="1051"/>
    </row>
    <row r="954" spans="9:9">
      <c r="I954" s="1051"/>
    </row>
    <row r="955" spans="9:9">
      <c r="I955" s="1051"/>
    </row>
    <row r="956" spans="9:9">
      <c r="I956" s="1051"/>
    </row>
    <row r="957" spans="9:9">
      <c r="I957" s="1051"/>
    </row>
    <row r="958" spans="9:9">
      <c r="I958" s="1051"/>
    </row>
    <row r="959" spans="9:9">
      <c r="I959" s="1051"/>
    </row>
    <row r="960" spans="9:9">
      <c r="I960" s="1051"/>
    </row>
    <row r="961" spans="9:9">
      <c r="I961" s="1051"/>
    </row>
    <row r="962" spans="9:9">
      <c r="I962" s="1051"/>
    </row>
    <row r="963" spans="9:9">
      <c r="I963" s="1051"/>
    </row>
    <row r="964" spans="9:9">
      <c r="I964" s="1051"/>
    </row>
    <row r="965" spans="9:9">
      <c r="I965" s="1051"/>
    </row>
    <row r="966" spans="9:9">
      <c r="I966" s="1051"/>
    </row>
    <row r="967" spans="9:9">
      <c r="I967" s="1051"/>
    </row>
    <row r="968" spans="9:9">
      <c r="I968" s="1051"/>
    </row>
    <row r="969" spans="9:9">
      <c r="I969" s="1051"/>
    </row>
    <row r="970" spans="9:9">
      <c r="I970" s="1051"/>
    </row>
    <row r="971" spans="9:9">
      <c r="I971" s="1051"/>
    </row>
    <row r="972" spans="9:9">
      <c r="I972" s="1051"/>
    </row>
    <row r="973" spans="9:9">
      <c r="I973" s="1051"/>
    </row>
    <row r="974" spans="9:9">
      <c r="I974" s="1051"/>
    </row>
    <row r="975" spans="9:9">
      <c r="I975" s="1051"/>
    </row>
    <row r="976" spans="9:9">
      <c r="I976" s="1051"/>
    </row>
    <row r="977" spans="9:9">
      <c r="I977" s="1051"/>
    </row>
    <row r="978" spans="9:9">
      <c r="I978" s="1051"/>
    </row>
    <row r="979" spans="9:9">
      <c r="I979" s="1051"/>
    </row>
    <row r="980" spans="9:9">
      <c r="I980" s="1051"/>
    </row>
    <row r="981" spans="9:9">
      <c r="I981" s="1051"/>
    </row>
    <row r="982" spans="9:9">
      <c r="I982" s="1051"/>
    </row>
    <row r="983" spans="9:9">
      <c r="I983" s="1051"/>
    </row>
    <row r="984" spans="9:9">
      <c r="I984" s="1051"/>
    </row>
    <row r="985" spans="9:9">
      <c r="I985" s="1051"/>
    </row>
    <row r="986" spans="9:9">
      <c r="I986" s="1051"/>
    </row>
    <row r="987" spans="9:9">
      <c r="I987" s="1051"/>
    </row>
    <row r="988" spans="9:9">
      <c r="I988" s="1051"/>
    </row>
    <row r="989" spans="9:9">
      <c r="I989" s="1051"/>
    </row>
    <row r="990" spans="9:9">
      <c r="I990" s="1051"/>
    </row>
    <row r="991" spans="9:9">
      <c r="I991" s="1051"/>
    </row>
    <row r="992" spans="9:9">
      <c r="I992" s="1051"/>
    </row>
    <row r="993" spans="9:9">
      <c r="I993" s="1051"/>
    </row>
    <row r="994" spans="9:9">
      <c r="I994" s="1051"/>
    </row>
    <row r="995" spans="9:9">
      <c r="I995" s="1051"/>
    </row>
    <row r="996" spans="9:9">
      <c r="I996" s="1051"/>
    </row>
    <row r="997" spans="9:9">
      <c r="I997" s="1051"/>
    </row>
    <row r="998" spans="9:9">
      <c r="I998" s="1051"/>
    </row>
    <row r="999" spans="9:9">
      <c r="I999" s="1051"/>
    </row>
    <row r="1000" spans="9:9">
      <c r="I1000" s="1051"/>
    </row>
    <row r="1001" spans="9:9">
      <c r="I1001" s="1051"/>
    </row>
    <row r="1002" spans="9:9">
      <c r="I1002" s="1051"/>
    </row>
    <row r="1003" spans="9:9">
      <c r="I1003" s="1051"/>
    </row>
    <row r="1004" spans="9:9">
      <c r="I1004" s="1051"/>
    </row>
    <row r="1005" spans="9:9">
      <c r="I1005" s="1051"/>
    </row>
    <row r="1006" spans="9:9">
      <c r="I1006" s="1051"/>
    </row>
    <row r="1007" spans="9:9">
      <c r="I1007" s="1051"/>
    </row>
    <row r="1008" spans="9:9">
      <c r="I1008" s="1051"/>
    </row>
    <row r="1009" spans="9:9">
      <c r="I1009" s="1051"/>
    </row>
    <row r="1010" spans="9:9">
      <c r="I1010" s="1051"/>
    </row>
    <row r="1011" spans="9:9">
      <c r="I1011" s="1051"/>
    </row>
    <row r="1012" spans="9:9">
      <c r="I1012" s="1051"/>
    </row>
    <row r="1013" spans="9:9">
      <c r="I1013" s="1051"/>
    </row>
    <row r="1014" spans="9:9">
      <c r="I1014" s="105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495C3-776D-46E4-8EAC-DED20CD90281}">
  <sheetPr>
    <tabColor theme="4"/>
  </sheetPr>
  <dimension ref="A1:Y42"/>
  <sheetViews>
    <sheetView zoomScale="90" zoomScaleNormal="90" zoomScalePageLayoutView="90" workbookViewId="0">
      <selection activeCell="Y3" sqref="Y3"/>
    </sheetView>
  </sheetViews>
  <sheetFormatPr defaultColWidth="13.25" defaultRowHeight="15.75" customHeight="1"/>
  <cols>
    <col min="1" max="1" width="13.25" style="1055"/>
    <col min="2" max="11" width="13.25" style="1055" customWidth="1"/>
    <col min="12" max="20" width="0" style="1055" hidden="1" customWidth="1"/>
    <col min="21" max="16384" width="13.25" style="1055"/>
  </cols>
  <sheetData>
    <row r="1" spans="1:25" ht="17.45" customHeight="1" thickBot="1">
      <c r="A1" s="1053" t="s">
        <v>4362</v>
      </c>
      <c r="B1" s="1054" t="s">
        <v>1071</v>
      </c>
      <c r="C1" s="1054" t="s">
        <v>1071</v>
      </c>
      <c r="D1" s="1053"/>
      <c r="E1" s="1053"/>
      <c r="F1" s="1053"/>
      <c r="G1" s="1053"/>
      <c r="H1" s="1053"/>
      <c r="K1" s="1053"/>
      <c r="L1" s="1053" t="s">
        <v>4363</v>
      </c>
      <c r="M1" s="1053"/>
      <c r="N1" s="1053"/>
      <c r="O1" s="1053"/>
      <c r="P1" s="1053"/>
      <c r="Q1" s="1053"/>
      <c r="R1" s="1053"/>
      <c r="S1" s="1053"/>
      <c r="T1" s="1053"/>
    </row>
    <row r="2" spans="1:25" ht="33" customHeight="1" thickBot="1">
      <c r="A2" s="1129" t="s">
        <v>4363</v>
      </c>
      <c r="B2" s="1130" t="s">
        <v>4364</v>
      </c>
      <c r="C2" s="1130" t="s">
        <v>4365</v>
      </c>
      <c r="D2" s="1130" t="s">
        <v>4366</v>
      </c>
      <c r="E2" s="1130" t="s">
        <v>4367</v>
      </c>
      <c r="F2" s="1130" t="s">
        <v>4368</v>
      </c>
      <c r="G2" s="1130" t="s">
        <v>4369</v>
      </c>
      <c r="H2" s="1130" t="s">
        <v>4370</v>
      </c>
      <c r="I2" s="1130" t="s">
        <v>4371</v>
      </c>
      <c r="J2" s="1130" t="s">
        <v>4372</v>
      </c>
      <c r="K2" s="1063"/>
      <c r="L2" s="1130" t="s">
        <v>4364</v>
      </c>
      <c r="M2" s="1130" t="s">
        <v>4373</v>
      </c>
      <c r="N2" s="1130" t="s">
        <v>4366</v>
      </c>
      <c r="O2" s="1130" t="s">
        <v>4367</v>
      </c>
      <c r="P2" s="1130" t="s">
        <v>4368</v>
      </c>
      <c r="Q2" s="1130" t="s">
        <v>4369</v>
      </c>
      <c r="R2" s="1130" t="s">
        <v>4370</v>
      </c>
      <c r="S2" s="1130" t="s">
        <v>4371</v>
      </c>
      <c r="T2" s="1130" t="s">
        <v>4372</v>
      </c>
      <c r="U2" s="1260" t="s">
        <v>4374</v>
      </c>
      <c r="V2" s="1262" t="s">
        <v>4378</v>
      </c>
      <c r="W2" s="1262" t="s">
        <v>4382</v>
      </c>
      <c r="X2" s="1262" t="s">
        <v>4386</v>
      </c>
      <c r="Y2" s="1262" t="s">
        <v>4390</v>
      </c>
    </row>
    <row r="3" spans="1:25" ht="32.25" customHeight="1" thickBot="1">
      <c r="B3" s="1130" t="s">
        <v>4392</v>
      </c>
      <c r="C3" s="1130" t="s">
        <v>4393</v>
      </c>
      <c r="D3" s="1130" t="s">
        <v>4394</v>
      </c>
      <c r="E3" s="1130" t="s">
        <v>4395</v>
      </c>
      <c r="F3" s="1130" t="s">
        <v>4396</v>
      </c>
      <c r="G3" s="1130" t="s">
        <v>4397</v>
      </c>
      <c r="H3" s="1130" t="s">
        <v>4398</v>
      </c>
      <c r="I3" s="1130" t="s">
        <v>4399</v>
      </c>
      <c r="J3" s="1130" t="s">
        <v>4400</v>
      </c>
      <c r="K3" s="1063"/>
      <c r="L3" s="1130" t="s">
        <v>4392</v>
      </c>
      <c r="M3" s="1130" t="s">
        <v>4401</v>
      </c>
      <c r="N3" s="1130" t="s">
        <v>4394</v>
      </c>
      <c r="O3" s="1130" t="s">
        <v>4395</v>
      </c>
      <c r="P3" s="1130" t="s">
        <v>4396</v>
      </c>
      <c r="Q3" s="1130" t="s">
        <v>4397</v>
      </c>
      <c r="R3" s="1130" t="s">
        <v>4398</v>
      </c>
      <c r="S3" s="1130" t="s">
        <v>4399</v>
      </c>
      <c r="T3" s="1130" t="s">
        <v>4400</v>
      </c>
      <c r="U3" s="1260" t="s">
        <v>4375</v>
      </c>
      <c r="V3" s="1262" t="s">
        <v>4379</v>
      </c>
      <c r="W3" s="1263" t="s">
        <v>4383</v>
      </c>
      <c r="X3" s="1262" t="s">
        <v>4387</v>
      </c>
      <c r="Y3" s="1262" t="s">
        <v>4391</v>
      </c>
    </row>
    <row r="4" spans="1:25" ht="33" customHeight="1" thickBot="1">
      <c r="B4" s="1130" t="s">
        <v>4402</v>
      </c>
      <c r="C4" s="1130" t="s">
        <v>4373</v>
      </c>
      <c r="D4" s="1130" t="s">
        <v>4403</v>
      </c>
      <c r="E4" s="1130" t="s">
        <v>4404</v>
      </c>
      <c r="F4" s="1130" t="s">
        <v>4405</v>
      </c>
      <c r="G4" s="1130" t="s">
        <v>4406</v>
      </c>
      <c r="H4" s="1130" t="s">
        <v>4407</v>
      </c>
      <c r="I4" s="1130" t="s">
        <v>4408</v>
      </c>
      <c r="J4" s="1130" t="s">
        <v>4409</v>
      </c>
      <c r="K4" s="1063"/>
      <c r="L4" s="1130" t="s">
        <v>4402</v>
      </c>
      <c r="M4" s="1130" t="s">
        <v>4365</v>
      </c>
      <c r="N4" s="1130" t="s">
        <v>4403</v>
      </c>
      <c r="O4" s="1130" t="s">
        <v>4404</v>
      </c>
      <c r="P4" s="1130" t="s">
        <v>4405</v>
      </c>
      <c r="Q4" s="1130" t="s">
        <v>4406</v>
      </c>
      <c r="R4" s="1130" t="s">
        <v>4410</v>
      </c>
      <c r="S4" s="1130" t="s">
        <v>4408</v>
      </c>
      <c r="T4" s="1130" t="s">
        <v>4409</v>
      </c>
      <c r="U4" s="1261" t="s">
        <v>4376</v>
      </c>
      <c r="V4" s="1262" t="s">
        <v>4380</v>
      </c>
      <c r="W4" s="1262" t="s">
        <v>4384</v>
      </c>
      <c r="X4" s="1262" t="s">
        <v>4388</v>
      </c>
    </row>
    <row r="5" spans="1:25" ht="32.25" customHeight="1">
      <c r="B5" s="1130" t="s">
        <v>4411</v>
      </c>
      <c r="C5" s="1130" t="s">
        <v>4401</v>
      </c>
      <c r="D5" s="1130" t="s">
        <v>4412</v>
      </c>
      <c r="E5" s="1130" t="s">
        <v>4413</v>
      </c>
      <c r="F5" s="1130" t="s">
        <v>4414</v>
      </c>
      <c r="G5" s="1130" t="s">
        <v>4415</v>
      </c>
      <c r="H5" s="1130" t="s">
        <v>4416</v>
      </c>
      <c r="I5" s="1130" t="s">
        <v>4417</v>
      </c>
      <c r="J5" s="1130" t="s">
        <v>4418</v>
      </c>
      <c r="K5" s="1063"/>
      <c r="L5" s="1130" t="s">
        <v>4411</v>
      </c>
      <c r="M5" s="1130" t="s">
        <v>4393</v>
      </c>
      <c r="N5" s="1130" t="s">
        <v>4412</v>
      </c>
      <c r="O5" s="1130" t="s">
        <v>4413</v>
      </c>
      <c r="P5" s="1130" t="s">
        <v>4414</v>
      </c>
      <c r="Q5" s="1130" t="s">
        <v>4415</v>
      </c>
      <c r="R5" s="1130" t="s">
        <v>4419</v>
      </c>
      <c r="S5" s="1130" t="s">
        <v>4417</v>
      </c>
      <c r="T5" s="1130" t="s">
        <v>4418</v>
      </c>
      <c r="U5" s="1261" t="s">
        <v>4377</v>
      </c>
      <c r="V5" s="1262" t="s">
        <v>4381</v>
      </c>
      <c r="W5" s="1262" t="s">
        <v>4385</v>
      </c>
      <c r="X5" s="1262" t="s">
        <v>4389</v>
      </c>
    </row>
    <row r="6" spans="1:25" ht="15.75" customHeight="1">
      <c r="A6" s="1088">
        <f>SUM(L6:T6)</f>
        <v>36</v>
      </c>
      <c r="L6" s="1083">
        <v>4</v>
      </c>
      <c r="M6" s="1131">
        <v>4</v>
      </c>
      <c r="N6" s="1131">
        <v>4</v>
      </c>
      <c r="O6" s="1132">
        <v>4</v>
      </c>
      <c r="P6" s="1131">
        <v>4</v>
      </c>
      <c r="Q6" s="1131">
        <v>4</v>
      </c>
      <c r="R6" s="1088">
        <v>4</v>
      </c>
      <c r="S6" s="1088">
        <v>4</v>
      </c>
      <c r="T6" s="1088">
        <v>4</v>
      </c>
    </row>
    <row r="7" spans="1:25" s="1067" customFormat="1" ht="15.75" customHeight="1">
      <c r="A7" s="1068" t="s">
        <v>1072</v>
      </c>
      <c r="B7" s="1065">
        <v>38</v>
      </c>
      <c r="C7" s="1065">
        <v>41</v>
      </c>
      <c r="D7" s="1065">
        <v>47</v>
      </c>
      <c r="E7" s="1065">
        <v>50</v>
      </c>
      <c r="F7" s="1065">
        <v>2</v>
      </c>
      <c r="G7" s="1065">
        <v>7</v>
      </c>
      <c r="H7" s="1065">
        <v>13</v>
      </c>
      <c r="I7" s="1065">
        <v>20</v>
      </c>
      <c r="J7" s="1065">
        <v>25</v>
      </c>
      <c r="L7" s="1066" t="s">
        <v>1042</v>
      </c>
      <c r="M7" s="1066" t="s">
        <v>1042</v>
      </c>
      <c r="N7" s="1066" t="s">
        <v>1042</v>
      </c>
      <c r="O7" s="1066" t="s">
        <v>1042</v>
      </c>
      <c r="P7" s="1066" t="s">
        <v>1042</v>
      </c>
      <c r="Q7" s="1066" t="s">
        <v>1042</v>
      </c>
      <c r="R7" s="1066" t="s">
        <v>1042</v>
      </c>
      <c r="S7" s="1066" t="s">
        <v>1042</v>
      </c>
      <c r="T7" s="1066" t="s">
        <v>1042</v>
      </c>
    </row>
    <row r="8" spans="1:25" ht="15.75" customHeight="1">
      <c r="A8" s="1000" t="s">
        <v>692</v>
      </c>
      <c r="B8" s="1001" t="s">
        <v>1071</v>
      </c>
      <c r="L8" s="1000" t="s">
        <v>4420</v>
      </c>
      <c r="M8" s="1000"/>
      <c r="N8" s="1000"/>
      <c r="O8" s="1000"/>
    </row>
    <row r="9" spans="1:25" ht="33" customHeight="1">
      <c r="A9" s="1129" t="s">
        <v>4420</v>
      </c>
      <c r="B9" s="1133" t="s">
        <v>4421</v>
      </c>
      <c r="C9" s="1133" t="s">
        <v>4422</v>
      </c>
      <c r="D9" s="1133" t="s">
        <v>4423</v>
      </c>
      <c r="L9" s="1133" t="s">
        <v>4421</v>
      </c>
      <c r="M9" s="1133" t="s">
        <v>4422</v>
      </c>
      <c r="N9" s="1133" t="s">
        <v>4423</v>
      </c>
      <c r="O9" s="1002"/>
    </row>
    <row r="10" spans="1:25" ht="33" customHeight="1">
      <c r="A10" s="1002"/>
      <c r="B10" s="1133" t="s">
        <v>4424</v>
      </c>
      <c r="C10" s="1133" t="s">
        <v>4425</v>
      </c>
      <c r="D10" s="1133" t="s">
        <v>4426</v>
      </c>
      <c r="L10" s="1133" t="s">
        <v>4424</v>
      </c>
      <c r="M10" s="1133" t="s">
        <v>4425</v>
      </c>
      <c r="N10" s="1133" t="s">
        <v>4426</v>
      </c>
      <c r="O10" s="1002"/>
    </row>
    <row r="11" spans="1:25" ht="33" customHeight="1">
      <c r="A11" s="1002"/>
      <c r="B11" s="1133" t="s">
        <v>4427</v>
      </c>
      <c r="C11" s="1133" t="s">
        <v>4428</v>
      </c>
      <c r="D11" s="1133" t="s">
        <v>4429</v>
      </c>
      <c r="L11" s="1133" t="s">
        <v>4427</v>
      </c>
      <c r="M11" s="1133" t="s">
        <v>4428</v>
      </c>
      <c r="N11" s="1133" t="s">
        <v>4429</v>
      </c>
      <c r="O11" s="1002"/>
    </row>
    <row r="12" spans="1:25" ht="33" customHeight="1">
      <c r="A12" s="1002"/>
      <c r="B12" s="1133" t="s">
        <v>4430</v>
      </c>
      <c r="C12" s="1133" t="s">
        <v>4431</v>
      </c>
      <c r="D12" s="1133" t="s">
        <v>4432</v>
      </c>
      <c r="L12" s="1133" t="s">
        <v>4430</v>
      </c>
      <c r="M12" s="1133" t="s">
        <v>4431</v>
      </c>
      <c r="N12" s="1133" t="s">
        <v>4432</v>
      </c>
      <c r="O12" s="1002"/>
    </row>
    <row r="13" spans="1:25" ht="33" customHeight="1">
      <c r="A13" s="1002"/>
      <c r="B13" s="1133" t="s">
        <v>4433</v>
      </c>
      <c r="C13" s="1133" t="s">
        <v>4434</v>
      </c>
      <c r="D13" s="1133" t="s">
        <v>4435</v>
      </c>
      <c r="L13" s="1133" t="s">
        <v>4436</v>
      </c>
      <c r="M13" s="1133" t="s">
        <v>4434</v>
      </c>
      <c r="N13" s="1133" t="s">
        <v>4435</v>
      </c>
      <c r="O13" s="1002"/>
    </row>
    <row r="14" spans="1:25" ht="33" customHeight="1">
      <c r="A14" s="1002"/>
      <c r="B14" s="1133" t="s">
        <v>4437</v>
      </c>
      <c r="C14" s="1133" t="s">
        <v>4438</v>
      </c>
      <c r="D14" s="1133" t="s">
        <v>4439</v>
      </c>
      <c r="L14" s="1133" t="s">
        <v>4440</v>
      </c>
      <c r="M14" s="1133" t="s">
        <v>4438</v>
      </c>
      <c r="N14" s="1133" t="s">
        <v>4439</v>
      </c>
      <c r="O14" s="1002"/>
    </row>
    <row r="15" spans="1:25" ht="33" customHeight="1">
      <c r="A15" s="1002"/>
      <c r="B15" s="1133" t="s">
        <v>4441</v>
      </c>
      <c r="C15" s="1063"/>
      <c r="L15" s="1133" t="s">
        <v>4442</v>
      </c>
      <c r="M15" s="1084"/>
      <c r="N15" s="1134"/>
      <c r="O15" s="1002"/>
    </row>
    <row r="16" spans="1:25" ht="33" customHeight="1">
      <c r="A16" s="1002"/>
      <c r="B16" s="1133" t="s">
        <v>4443</v>
      </c>
      <c r="C16" s="1063"/>
      <c r="L16" s="1133" t="s">
        <v>4444</v>
      </c>
      <c r="M16" s="1084"/>
      <c r="N16" s="1134"/>
      <c r="O16" s="1002"/>
    </row>
    <row r="17" spans="1:20" ht="15.75" customHeight="1">
      <c r="A17" s="1002">
        <f>SUM(L17:O17)</f>
        <v>20</v>
      </c>
      <c r="L17" s="1007">
        <v>8</v>
      </c>
      <c r="M17" s="1135">
        <v>6</v>
      </c>
      <c r="N17" s="1135">
        <v>6</v>
      </c>
      <c r="O17" s="1002"/>
      <c r="P17" s="1002"/>
    </row>
    <row r="18" spans="1:20" ht="15.75" customHeight="1">
      <c r="A18" s="1068" t="s">
        <v>1072</v>
      </c>
      <c r="B18" s="1065">
        <v>37</v>
      </c>
      <c r="C18" s="1065">
        <v>51</v>
      </c>
      <c r="D18" s="1065">
        <v>9</v>
      </c>
      <c r="K18" s="1067"/>
      <c r="L18" s="1136" t="s">
        <v>1042</v>
      </c>
      <c r="M18" s="1136" t="s">
        <v>1042</v>
      </c>
      <c r="N18" s="1136" t="s">
        <v>1042</v>
      </c>
      <c r="O18" s="1067"/>
      <c r="P18" s="1067"/>
      <c r="Q18" s="1067"/>
      <c r="R18" s="1067"/>
      <c r="S18" s="1067"/>
      <c r="T18" s="1067"/>
    </row>
    <row r="20" spans="1:20" ht="15.75" customHeight="1">
      <c r="A20" s="1053" t="s">
        <v>692</v>
      </c>
      <c r="B20" s="1001" t="s">
        <v>1071</v>
      </c>
      <c r="L20" s="1053" t="s">
        <v>4445</v>
      </c>
      <c r="M20" s="1053"/>
      <c r="N20" s="1053"/>
    </row>
    <row r="21" spans="1:20" ht="33" customHeight="1">
      <c r="A21" s="1129" t="s">
        <v>4445</v>
      </c>
      <c r="B21" s="1137" t="s">
        <v>4446</v>
      </c>
      <c r="C21" s="1137" t="s">
        <v>4447</v>
      </c>
      <c r="D21" s="1137" t="s">
        <v>4448</v>
      </c>
      <c r="L21" s="1137" t="s">
        <v>4446</v>
      </c>
      <c r="M21" s="1137" t="s">
        <v>4447</v>
      </c>
      <c r="N21" s="1137" t="s">
        <v>4448</v>
      </c>
    </row>
    <row r="22" spans="1:20" ht="33" customHeight="1">
      <c r="B22" s="1137" t="s">
        <v>4449</v>
      </c>
      <c r="C22" s="1137" t="s">
        <v>4450</v>
      </c>
      <c r="D22" s="1137" t="s">
        <v>4451</v>
      </c>
      <c r="L22" s="1137" t="s">
        <v>4449</v>
      </c>
      <c r="M22" s="1137" t="s">
        <v>4450</v>
      </c>
      <c r="N22" s="1137" t="s">
        <v>4451</v>
      </c>
    </row>
    <row r="23" spans="1:20" ht="33" customHeight="1">
      <c r="B23" s="1137" t="s">
        <v>4452</v>
      </c>
      <c r="C23" s="1137" t="s">
        <v>4453</v>
      </c>
      <c r="D23" s="1137" t="s">
        <v>4454</v>
      </c>
      <c r="L23" s="1137" t="s">
        <v>4452</v>
      </c>
      <c r="M23" s="1137" t="s">
        <v>4453</v>
      </c>
      <c r="N23" s="1137" t="s">
        <v>4454</v>
      </c>
    </row>
    <row r="24" spans="1:20" ht="33" customHeight="1">
      <c r="B24" s="1137" t="s">
        <v>4455</v>
      </c>
      <c r="C24" s="1137" t="s">
        <v>4456</v>
      </c>
      <c r="D24" s="1137" t="s">
        <v>4457</v>
      </c>
      <c r="L24" s="1137" t="s">
        <v>4455</v>
      </c>
      <c r="M24" s="1137" t="s">
        <v>4456</v>
      </c>
      <c r="N24" s="1137" t="s">
        <v>4457</v>
      </c>
    </row>
    <row r="25" spans="1:20" ht="33" customHeight="1">
      <c r="B25" s="1137" t="s">
        <v>4458</v>
      </c>
      <c r="C25" s="1137" t="s">
        <v>4459</v>
      </c>
      <c r="D25" s="1137" t="s">
        <v>4460</v>
      </c>
      <c r="L25" s="1137" t="s">
        <v>4458</v>
      </c>
      <c r="M25" s="1137" t="s">
        <v>4459</v>
      </c>
      <c r="N25" s="1137" t="s">
        <v>4460</v>
      </c>
    </row>
    <row r="26" spans="1:20" ht="33" customHeight="1">
      <c r="B26" s="1137" t="s">
        <v>4461</v>
      </c>
      <c r="C26" s="1137" t="s">
        <v>4462</v>
      </c>
      <c r="D26" s="1137" t="s">
        <v>4463</v>
      </c>
      <c r="L26" s="1137" t="s">
        <v>4461</v>
      </c>
      <c r="M26" s="1137" t="s">
        <v>4462</v>
      </c>
      <c r="N26" s="1137" t="s">
        <v>4463</v>
      </c>
    </row>
    <row r="27" spans="1:20" ht="33" customHeight="1">
      <c r="B27" s="1063"/>
      <c r="C27" s="1137" t="s">
        <v>4464</v>
      </c>
      <c r="L27" s="1138"/>
      <c r="M27" s="1137" t="s">
        <v>4464</v>
      </c>
      <c r="N27" s="1138"/>
    </row>
    <row r="28" spans="1:20" ht="33" customHeight="1">
      <c r="B28" s="1063"/>
      <c r="C28" s="1137" t="s">
        <v>4465</v>
      </c>
      <c r="L28" s="1138"/>
      <c r="M28" s="1137" t="s">
        <v>4465</v>
      </c>
      <c r="N28" s="1138"/>
    </row>
    <row r="29" spans="1:20" ht="15.75" customHeight="1">
      <c r="A29" s="1055">
        <f>SUM(L29:O29)</f>
        <v>20</v>
      </c>
      <c r="L29" s="1003">
        <v>6</v>
      </c>
      <c r="M29" s="1092">
        <v>8</v>
      </c>
      <c r="N29" s="1092">
        <v>6</v>
      </c>
    </row>
    <row r="30" spans="1:20" ht="15.75" customHeight="1">
      <c r="A30" s="1068" t="s">
        <v>1072</v>
      </c>
      <c r="B30" s="1065">
        <v>38</v>
      </c>
      <c r="C30" s="1065">
        <v>14</v>
      </c>
      <c r="D30" s="1065">
        <v>22</v>
      </c>
      <c r="K30" s="1067"/>
      <c r="L30" s="1139" t="s">
        <v>1042</v>
      </c>
      <c r="M30" s="1139" t="s">
        <v>1042</v>
      </c>
      <c r="N30" s="1139" t="s">
        <v>1042</v>
      </c>
      <c r="O30" s="1067"/>
      <c r="P30" s="1067"/>
      <c r="Q30" s="1067"/>
      <c r="R30" s="1067"/>
      <c r="S30" s="1067"/>
      <c r="T30" s="1067"/>
    </row>
    <row r="32" spans="1:20" ht="15.75" customHeight="1">
      <c r="A32" s="1140" t="s">
        <v>692</v>
      </c>
      <c r="B32" s="1140" t="s">
        <v>4466</v>
      </c>
      <c r="C32" s="1000"/>
      <c r="D32" s="1000"/>
      <c r="E32" s="1002"/>
      <c r="F32" s="1002"/>
      <c r="G32" s="1002"/>
      <c r="H32" s="1002"/>
    </row>
    <row r="33" spans="1:8" ht="15.75" customHeight="1">
      <c r="A33" s="1070" t="s">
        <v>4466</v>
      </c>
      <c r="B33" s="1141" t="s">
        <v>4467</v>
      </c>
      <c r="C33" s="1142" t="s">
        <v>4468</v>
      </c>
      <c r="D33" s="1142" t="s">
        <v>4469</v>
      </c>
      <c r="E33" s="1002"/>
      <c r="F33" s="1141" t="s">
        <v>4467</v>
      </c>
      <c r="G33" s="1142" t="s">
        <v>4468</v>
      </c>
      <c r="H33" s="1142" t="s">
        <v>4469</v>
      </c>
    </row>
    <row r="34" spans="1:8" ht="15.75" customHeight="1">
      <c r="A34" s="1002"/>
      <c r="B34" s="1142" t="s">
        <v>4470</v>
      </c>
      <c r="C34" s="1142" t="s">
        <v>4471</v>
      </c>
      <c r="D34" s="1142" t="s">
        <v>4472</v>
      </c>
      <c r="E34" s="1002"/>
      <c r="F34" s="1142" t="s">
        <v>4470</v>
      </c>
      <c r="G34" s="1142" t="s">
        <v>4471</v>
      </c>
      <c r="H34" s="1142" t="s">
        <v>4472</v>
      </c>
    </row>
    <row r="35" spans="1:8" ht="15.75" customHeight="1">
      <c r="A35" s="1002"/>
      <c r="B35" s="1142" t="s">
        <v>4473</v>
      </c>
      <c r="C35" s="1142" t="s">
        <v>4474</v>
      </c>
      <c r="D35" s="1142" t="s">
        <v>4475</v>
      </c>
      <c r="E35" s="1002"/>
      <c r="F35" s="1142" t="s">
        <v>4473</v>
      </c>
      <c r="G35" s="1142" t="s">
        <v>4474</v>
      </c>
      <c r="H35" s="1142" t="s">
        <v>4475</v>
      </c>
    </row>
    <row r="36" spans="1:8" ht="15.75" customHeight="1">
      <c r="A36" s="1002"/>
      <c r="B36" s="1142" t="s">
        <v>4476</v>
      </c>
      <c r="C36" s="1142" t="s">
        <v>4477</v>
      </c>
      <c r="D36" s="1142" t="s">
        <v>4478</v>
      </c>
      <c r="E36" s="1002"/>
      <c r="F36" s="1142" t="s">
        <v>4476</v>
      </c>
      <c r="G36" s="1142" t="s">
        <v>4477</v>
      </c>
      <c r="H36" s="1142" t="s">
        <v>4478</v>
      </c>
    </row>
    <row r="37" spans="1:8" ht="15.75" customHeight="1">
      <c r="A37" s="1002"/>
      <c r="B37" s="1142" t="s">
        <v>4479</v>
      </c>
      <c r="C37" s="1142" t="s">
        <v>4480</v>
      </c>
      <c r="D37" s="1142" t="s">
        <v>4481</v>
      </c>
      <c r="E37" s="1002"/>
      <c r="F37" s="1142" t="s">
        <v>4479</v>
      </c>
      <c r="G37" s="1142" t="s">
        <v>4480</v>
      </c>
      <c r="H37" s="1142" t="s">
        <v>4481</v>
      </c>
    </row>
    <row r="38" spans="1:8" ht="15.75" customHeight="1">
      <c r="A38" s="1002"/>
      <c r="B38" s="1142" t="s">
        <v>4482</v>
      </c>
      <c r="C38" s="1142" t="s">
        <v>4483</v>
      </c>
      <c r="D38" s="1142" t="s">
        <v>4484</v>
      </c>
      <c r="E38" s="1002"/>
      <c r="F38" s="1142" t="s">
        <v>4482</v>
      </c>
      <c r="G38" s="1142" t="s">
        <v>4483</v>
      </c>
      <c r="H38" s="1142" t="s">
        <v>4484</v>
      </c>
    </row>
    <row r="39" spans="1:8" ht="15.75" customHeight="1">
      <c r="A39" s="1002"/>
      <c r="B39" s="1142" t="s">
        <v>4485</v>
      </c>
      <c r="C39" s="1142" t="s">
        <v>4486</v>
      </c>
      <c r="D39" s="1142" t="s">
        <v>4487</v>
      </c>
      <c r="E39" s="1002"/>
      <c r="F39" s="1142" t="s">
        <v>4485</v>
      </c>
      <c r="G39" s="1142" t="s">
        <v>4486</v>
      </c>
      <c r="H39" s="1142" t="s">
        <v>4487</v>
      </c>
    </row>
    <row r="40" spans="1:8" ht="15.75" customHeight="1">
      <c r="A40" s="1002"/>
      <c r="B40" s="1142" t="s">
        <v>4488</v>
      </c>
      <c r="C40" s="1142" t="s">
        <v>4489</v>
      </c>
      <c r="D40" s="1142" t="s">
        <v>4490</v>
      </c>
      <c r="E40" s="1002"/>
      <c r="F40" s="1142" t="s">
        <v>4488</v>
      </c>
      <c r="G40" s="1142" t="s">
        <v>4489</v>
      </c>
      <c r="H40" s="1142" t="s">
        <v>4490</v>
      </c>
    </row>
    <row r="41" spans="1:8" ht="15.75" customHeight="1">
      <c r="A41" s="1002">
        <f>SUM(B41:E41)</f>
        <v>24</v>
      </c>
      <c r="B41" s="1007">
        <v>8</v>
      </c>
      <c r="C41" s="1135">
        <v>8</v>
      </c>
      <c r="D41" s="1135">
        <v>8</v>
      </c>
      <c r="E41" s="1002"/>
      <c r="F41" s="1002"/>
      <c r="G41" s="1002"/>
      <c r="H41" s="1002"/>
    </row>
    <row r="42" spans="1:8" ht="15.75" customHeight="1">
      <c r="A42" s="1008" t="s">
        <v>1072</v>
      </c>
      <c r="B42" s="1022" t="s">
        <v>1042</v>
      </c>
      <c r="C42" s="1022" t="s">
        <v>1042</v>
      </c>
      <c r="D42" s="1022" t="s">
        <v>1042</v>
      </c>
      <c r="E42" s="1023"/>
      <c r="F42" s="1008">
        <v>49</v>
      </c>
      <c r="G42" s="1008">
        <v>6</v>
      </c>
      <c r="H42" s="1008">
        <v>20</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C642B-1BD1-4C79-9459-23FE98EFABCC}">
  <sheetPr>
    <tabColor theme="7"/>
  </sheetPr>
  <dimension ref="A1:M1027"/>
  <sheetViews>
    <sheetView workbookViewId="0">
      <pane ySplit="2" topLeftCell="A81" activePane="bottomLeft" state="frozen"/>
      <selection pane="bottomLeft" activeCell="G94" sqref="G94"/>
    </sheetView>
  </sheetViews>
  <sheetFormatPr defaultColWidth="15.875" defaultRowHeight="12.75"/>
  <cols>
    <col min="1" max="2" width="8.125" style="1026" customWidth="1"/>
    <col min="3" max="3" width="6.875" style="1026" customWidth="1"/>
    <col min="4" max="4" width="6.625" style="1026" customWidth="1"/>
    <col min="5" max="5" width="16" style="1026" customWidth="1"/>
    <col min="6" max="6" width="37.25" style="1026" customWidth="1"/>
    <col min="7" max="7" width="132.625" style="1026" customWidth="1"/>
    <col min="8" max="27" width="7.875" style="1026" customWidth="1"/>
    <col min="28" max="16384" width="15.875" style="1026"/>
  </cols>
  <sheetData>
    <row r="1" spans="1:7">
      <c r="A1" s="1143" t="s">
        <v>4491</v>
      </c>
      <c r="C1" s="1027" t="s">
        <v>4035</v>
      </c>
      <c r="D1" s="1028" t="s">
        <v>3574</v>
      </c>
      <c r="E1" s="1074"/>
    </row>
    <row r="2" spans="1:7">
      <c r="A2" s="1030" t="s">
        <v>1039</v>
      </c>
      <c r="B2" s="1030" t="s">
        <v>1038</v>
      </c>
      <c r="C2" s="1031" t="s">
        <v>1062</v>
      </c>
      <c r="D2" s="1031" t="s">
        <v>1062</v>
      </c>
      <c r="E2" s="1031" t="s">
        <v>3553</v>
      </c>
      <c r="F2" s="1030" t="s">
        <v>4162</v>
      </c>
      <c r="G2" s="1030" t="s">
        <v>4038</v>
      </c>
    </row>
    <row r="3" spans="1:7">
      <c r="A3" s="1033">
        <v>1</v>
      </c>
      <c r="B3" s="1033">
        <v>2</v>
      </c>
      <c r="C3" s="1034">
        <v>1</v>
      </c>
      <c r="D3" s="1035">
        <v>1</v>
      </c>
      <c r="E3" s="1036" t="s">
        <v>4040</v>
      </c>
      <c r="F3" s="1144" t="str">
        <f>[1]BIOM!L2</f>
        <v>BIOCHEM macro en micro 1</v>
      </c>
      <c r="G3" s="1038" t="s">
        <v>4492</v>
      </c>
    </row>
    <row r="4" spans="1:7">
      <c r="A4" s="1033">
        <v>2</v>
      </c>
      <c r="B4" s="1033"/>
      <c r="C4" s="1033"/>
      <c r="D4" s="1033"/>
      <c r="E4" s="1036"/>
      <c r="F4" s="1144" t="str">
        <f>[1]BIOM!L3</f>
        <v>BIOCHEM macro en micro 2</v>
      </c>
      <c r="G4" s="1038"/>
    </row>
    <row r="5" spans="1:7">
      <c r="A5" s="1033">
        <v>3</v>
      </c>
      <c r="B5" s="1033">
        <v>4</v>
      </c>
      <c r="C5" s="1033"/>
      <c r="D5" s="1033"/>
      <c r="E5" s="1036"/>
      <c r="F5" s="1144" t="str">
        <f>[1]BIOM!L4</f>
        <v>BIOCHEM atomen &amp; verbind 1</v>
      </c>
      <c r="G5" s="1038" t="s">
        <v>4493</v>
      </c>
    </row>
    <row r="6" spans="1:7">
      <c r="A6" s="1033">
        <v>4</v>
      </c>
      <c r="B6" s="1033"/>
      <c r="C6" s="1033"/>
      <c r="D6" s="1033"/>
      <c r="E6" s="1036"/>
      <c r="F6" s="1144" t="str">
        <f>[1]BIOM!L5</f>
        <v>BIOCHEM atomen &amp; verbind 2</v>
      </c>
      <c r="G6" s="1038"/>
    </row>
    <row r="7" spans="1:7">
      <c r="A7" s="1033">
        <v>5</v>
      </c>
      <c r="B7" s="1033"/>
      <c r="C7" s="1033"/>
      <c r="D7" s="1033"/>
      <c r="E7" s="1036"/>
      <c r="F7" s="1144" t="str">
        <f>[1]BIOM!M2</f>
        <v>BIOCHEM atomen&amp;verbind 3</v>
      </c>
      <c r="G7" s="1038"/>
    </row>
    <row r="8" spans="1:7">
      <c r="A8" s="1033">
        <v>6</v>
      </c>
      <c r="B8" s="1033"/>
      <c r="C8" s="1033"/>
      <c r="D8" s="1033"/>
      <c r="E8" s="1036"/>
      <c r="F8" s="1144" t="str">
        <f>[1]BIOM!M3</f>
        <v>BIOCHEM atomen&amp;verbind 4</v>
      </c>
      <c r="G8" s="1038"/>
    </row>
    <row r="9" spans="1:7">
      <c r="A9" s="1033">
        <v>7</v>
      </c>
      <c r="B9" s="1033">
        <v>4</v>
      </c>
      <c r="C9" s="1033"/>
      <c r="D9" s="1033"/>
      <c r="E9" s="1036" t="s">
        <v>4494</v>
      </c>
      <c r="F9" s="1144" t="str">
        <f>[1]BIOM!M4</f>
        <v>BIOCHEM mineralen 1</v>
      </c>
      <c r="G9" s="1038" t="s">
        <v>4495</v>
      </c>
    </row>
    <row r="10" spans="1:7">
      <c r="A10" s="1033">
        <v>8</v>
      </c>
      <c r="B10" s="1033"/>
      <c r="C10" s="1033"/>
      <c r="D10" s="1033"/>
      <c r="E10" s="1036"/>
      <c r="F10" s="1144" t="str">
        <f>[1]BIOM!M5</f>
        <v>BIOCHEM mineralen 2</v>
      </c>
      <c r="G10" s="1038"/>
    </row>
    <row r="11" spans="1:7">
      <c r="A11" s="1033">
        <v>9</v>
      </c>
      <c r="B11" s="1033"/>
      <c r="C11" s="1033"/>
      <c r="D11" s="1033"/>
      <c r="E11" s="1036"/>
      <c r="F11" s="1144" t="str">
        <f>[1]BIOM!N2</f>
        <v>BIOCHEM mineralen 3</v>
      </c>
      <c r="G11" s="1038"/>
    </row>
    <row r="12" spans="1:7">
      <c r="A12" s="1033">
        <v>10</v>
      </c>
      <c r="B12" s="1033"/>
      <c r="C12" s="1033"/>
      <c r="D12" s="1033"/>
      <c r="E12" s="1036"/>
      <c r="F12" s="1144" t="str">
        <f>[1]BIOM!N3</f>
        <v>BIOCHEM mineralen 4</v>
      </c>
      <c r="G12" s="1038"/>
    </row>
    <row r="13" spans="1:7">
      <c r="A13" s="1033">
        <v>11</v>
      </c>
      <c r="B13" s="1033">
        <v>4</v>
      </c>
      <c r="C13" s="1033"/>
      <c r="D13" s="1033"/>
      <c r="E13" s="1036" t="s">
        <v>4496</v>
      </c>
      <c r="F13" s="1144" t="str">
        <f>[1]BIOM!N4</f>
        <v>BIOCHEM molec architect 1</v>
      </c>
      <c r="G13" s="1038" t="s">
        <v>4497</v>
      </c>
    </row>
    <row r="14" spans="1:7">
      <c r="A14" s="1033">
        <v>12</v>
      </c>
      <c r="B14" s="1033"/>
      <c r="C14" s="1033"/>
      <c r="D14" s="1033"/>
      <c r="E14" s="1036"/>
      <c r="F14" s="1144" t="str">
        <f>[1]BIOM!N5</f>
        <v>BIOCHEM molec architect 2</v>
      </c>
      <c r="G14" s="1038"/>
    </row>
    <row r="15" spans="1:7">
      <c r="A15" s="1033">
        <v>13</v>
      </c>
      <c r="B15" s="1033"/>
      <c r="C15" s="1033"/>
      <c r="D15" s="1033"/>
      <c r="E15" s="1036"/>
      <c r="F15" s="1144" t="str">
        <f>[1]BIOM!O2</f>
        <v>BIOCHEM molec architect 3</v>
      </c>
      <c r="G15" s="1038"/>
    </row>
    <row r="16" spans="1:7">
      <c r="A16" s="1033">
        <v>14</v>
      </c>
      <c r="B16" s="1033"/>
      <c r="C16" s="1033"/>
      <c r="D16" s="1033"/>
      <c r="E16" s="1036"/>
      <c r="F16" s="1144" t="str">
        <f>[1]BIOM!O3</f>
        <v>BIOCHEM molec architect 4</v>
      </c>
      <c r="G16" s="1038"/>
    </row>
    <row r="17" spans="1:13">
      <c r="A17" s="1033">
        <v>15</v>
      </c>
      <c r="B17" s="1033">
        <v>2</v>
      </c>
      <c r="C17" s="1033"/>
      <c r="D17" s="1033"/>
      <c r="E17" s="1036"/>
      <c r="F17" s="1144" t="str">
        <f>[1]BIOM!O4</f>
        <v>BIOCHEM H2 bruggen 1</v>
      </c>
      <c r="G17" s="1038" t="s">
        <v>4498</v>
      </c>
    </row>
    <row r="18" spans="1:13">
      <c r="A18" s="1033">
        <v>16</v>
      </c>
      <c r="B18" s="1033"/>
      <c r="C18" s="1033"/>
      <c r="D18" s="1033"/>
      <c r="E18" s="1036"/>
      <c r="F18" s="1144" t="str">
        <f>[1]BIOM!O5</f>
        <v>BIOCHEM H2 bruggen 2</v>
      </c>
      <c r="G18" s="1038"/>
    </row>
    <row r="19" spans="1:13">
      <c r="A19" s="1033">
        <v>17</v>
      </c>
      <c r="B19" s="1033">
        <v>4</v>
      </c>
      <c r="C19" s="1033"/>
      <c r="D19" s="1033"/>
      <c r="E19" s="1036" t="s">
        <v>4499</v>
      </c>
      <c r="F19" s="1144" t="str">
        <f>[1]BIOM!P2</f>
        <v>BIOCHEM pH, zuurgraad 1</v>
      </c>
      <c r="G19" s="1038" t="s">
        <v>4500</v>
      </c>
    </row>
    <row r="20" spans="1:13">
      <c r="A20" s="1033">
        <v>18</v>
      </c>
      <c r="B20" s="1033"/>
      <c r="C20" s="1033"/>
      <c r="D20" s="1033"/>
      <c r="E20" s="1036"/>
      <c r="F20" s="1144" t="str">
        <f>[1]BIOM!P3</f>
        <v>BIOCHEM pH, zuurgraad 2</v>
      </c>
      <c r="G20" s="1038"/>
    </row>
    <row r="21" spans="1:13">
      <c r="A21" s="1033">
        <v>19</v>
      </c>
      <c r="B21" s="1033"/>
      <c r="C21" s="1033"/>
      <c r="D21" s="1033"/>
      <c r="E21" s="1036"/>
      <c r="F21" s="1144" t="str">
        <f>[1]BIOM!P4</f>
        <v>BIOCHEM pH, zuurgraad 3</v>
      </c>
      <c r="G21" s="1038"/>
    </row>
    <row r="22" spans="1:13">
      <c r="A22" s="1033">
        <v>20</v>
      </c>
      <c r="B22" s="1033"/>
      <c r="C22" s="1033"/>
      <c r="D22" s="1033"/>
      <c r="E22" s="1036"/>
      <c r="F22" s="1144" t="str">
        <f>[1]BIOM!P5</f>
        <v>BIOCHEM pH, zuurgraad 4</v>
      </c>
      <c r="G22" s="1038" t="s">
        <v>4501</v>
      </c>
      <c r="L22" s="1050"/>
      <c r="M22" s="1145"/>
    </row>
    <row r="23" spans="1:13">
      <c r="A23" s="1033">
        <v>21</v>
      </c>
      <c r="B23" s="1033">
        <v>2</v>
      </c>
      <c r="C23" s="1033"/>
      <c r="D23" s="1033"/>
      <c r="E23" s="1036" t="s">
        <v>4502</v>
      </c>
      <c r="F23" s="1144" t="str">
        <f>[1]BIOM!Q2</f>
        <v>BIOCHEM aminozuren 1</v>
      </c>
      <c r="G23" s="1038"/>
      <c r="L23" s="1050"/>
      <c r="M23" s="1145"/>
    </row>
    <row r="24" spans="1:13">
      <c r="A24" s="1033">
        <v>22</v>
      </c>
      <c r="B24" s="1033"/>
      <c r="C24" s="1033"/>
      <c r="D24" s="1033"/>
      <c r="E24" s="1036"/>
      <c r="F24" s="1144" t="str">
        <f>[1]BIOM!Q3</f>
        <v>BIOCHEM aminozuren 2</v>
      </c>
      <c r="G24" s="1038"/>
      <c r="L24" s="1050"/>
      <c r="M24" s="1145"/>
    </row>
    <row r="25" spans="1:13">
      <c r="A25" s="1033">
        <v>23</v>
      </c>
      <c r="B25" s="1033">
        <v>4</v>
      </c>
      <c r="C25" s="1033"/>
      <c r="D25" s="1033"/>
      <c r="E25" s="1036"/>
      <c r="F25" s="1144" t="str">
        <f>[1]BIOM!Q4</f>
        <v>BIOCHEM proteine 1</v>
      </c>
      <c r="G25" s="1038"/>
      <c r="L25" s="1050"/>
      <c r="M25" s="1145"/>
    </row>
    <row r="26" spans="1:13">
      <c r="A26" s="1033">
        <v>24</v>
      </c>
      <c r="B26" s="1033"/>
      <c r="C26" s="1033"/>
      <c r="D26" s="1033"/>
      <c r="E26" s="1036"/>
      <c r="F26" s="1144" t="str">
        <f>[1]BIOM!Q5</f>
        <v>BIOCHEM proteine 2</v>
      </c>
      <c r="G26" s="1038"/>
      <c r="L26" s="1050"/>
      <c r="M26" s="1145"/>
    </row>
    <row r="27" spans="1:13">
      <c r="A27" s="1033">
        <v>25</v>
      </c>
      <c r="B27" s="1033"/>
      <c r="C27" s="1033"/>
      <c r="D27" s="1033"/>
      <c r="E27" s="1036"/>
      <c r="F27" s="1144" t="str">
        <f>[1]BIOM!R2</f>
        <v>BIOCHEM proteine 3</v>
      </c>
      <c r="G27" s="1038"/>
      <c r="L27" s="1050"/>
      <c r="M27" s="1145"/>
    </row>
    <row r="28" spans="1:13">
      <c r="A28" s="1033">
        <v>26</v>
      </c>
      <c r="B28" s="1033"/>
      <c r="C28" s="1033"/>
      <c r="D28" s="1033"/>
      <c r="E28" s="1036"/>
      <c r="F28" s="1144" t="str">
        <f>[1]BIOM!R3</f>
        <v>BIOCHEM proteine 4</v>
      </c>
      <c r="G28" s="1038"/>
      <c r="L28" s="1050"/>
      <c r="M28" s="1145"/>
    </row>
    <row r="29" spans="1:13">
      <c r="A29" s="1033">
        <v>27</v>
      </c>
      <c r="B29" s="1033">
        <v>4</v>
      </c>
      <c r="C29" s="1033"/>
      <c r="D29" s="1033"/>
      <c r="E29" s="1036" t="s">
        <v>4503</v>
      </c>
      <c r="F29" s="1144" t="str">
        <f>[1]BIOM!R4</f>
        <v>BIOCHEM koolhydraten 1</v>
      </c>
      <c r="G29" s="1038" t="s">
        <v>4504</v>
      </c>
      <c r="L29" s="1050"/>
      <c r="M29" s="1145"/>
    </row>
    <row r="30" spans="1:13">
      <c r="A30" s="1033">
        <v>28</v>
      </c>
      <c r="B30" s="1033"/>
      <c r="C30" s="1033"/>
      <c r="D30" s="1033"/>
      <c r="E30" s="1036"/>
      <c r="F30" s="1144" t="str">
        <f>[1]BIOM!R5</f>
        <v>BIOCHEM koolhydraten 2</v>
      </c>
      <c r="G30" s="1038"/>
      <c r="L30" s="1050"/>
      <c r="M30" s="1145"/>
    </row>
    <row r="31" spans="1:13">
      <c r="A31" s="1033">
        <v>29</v>
      </c>
      <c r="B31" s="1033"/>
      <c r="C31" s="1033"/>
      <c r="D31" s="1033"/>
      <c r="E31" s="1036"/>
      <c r="F31" s="1144" t="str">
        <f>[1]BIOM!S2</f>
        <v>BIOCHEM koolhydraten 3</v>
      </c>
      <c r="G31" s="1038"/>
      <c r="L31" s="1050"/>
      <c r="M31" s="1145"/>
    </row>
    <row r="32" spans="1:13">
      <c r="A32" s="1033">
        <v>30</v>
      </c>
      <c r="B32" s="1033"/>
      <c r="C32" s="1033"/>
      <c r="D32" s="1033"/>
      <c r="E32" s="1036"/>
      <c r="F32" s="1144" t="str">
        <f>[1]BIOM!S3</f>
        <v>BIOCHEM koolhydraten 4</v>
      </c>
      <c r="G32" s="1038"/>
      <c r="L32" s="1050"/>
      <c r="M32" s="1145"/>
    </row>
    <row r="33" spans="1:13">
      <c r="A33" s="1033">
        <v>31</v>
      </c>
      <c r="B33" s="1033">
        <v>4</v>
      </c>
      <c r="C33" s="1033"/>
      <c r="D33" s="1033"/>
      <c r="E33" s="1036" t="s">
        <v>4505</v>
      </c>
      <c r="F33" s="1144" t="str">
        <f>[1]BIOM!S4</f>
        <v>BIOCHEM lipiden 1</v>
      </c>
      <c r="G33" s="1038" t="s">
        <v>4506</v>
      </c>
      <c r="L33" s="1050"/>
      <c r="M33" s="1145"/>
    </row>
    <row r="34" spans="1:13">
      <c r="A34" s="1033">
        <v>32</v>
      </c>
      <c r="B34" s="1033"/>
      <c r="C34" s="1033"/>
      <c r="D34" s="1033"/>
      <c r="E34" s="1036"/>
      <c r="F34" s="1144" t="str">
        <f>[1]BIOM!S5</f>
        <v>BIOCHEM lipiden 2</v>
      </c>
      <c r="G34" s="1038"/>
      <c r="L34" s="1050"/>
      <c r="M34" s="1145"/>
    </row>
    <row r="35" spans="1:13">
      <c r="A35" s="1033">
        <v>33</v>
      </c>
      <c r="B35" s="1033"/>
      <c r="C35" s="1033"/>
      <c r="D35" s="1033"/>
      <c r="E35" s="1036"/>
      <c r="F35" s="1144" t="str">
        <f>[1]BIOM!T2</f>
        <v>BIOCHEM lipiden 3</v>
      </c>
      <c r="G35" s="1038"/>
      <c r="L35" s="1050"/>
      <c r="M35" s="1145"/>
    </row>
    <row r="36" spans="1:13">
      <c r="A36" s="1033">
        <v>34</v>
      </c>
      <c r="B36" s="1033"/>
      <c r="C36" s="1033"/>
      <c r="D36" s="1033"/>
      <c r="E36" s="1036"/>
      <c r="F36" s="1144" t="str">
        <f>[1]BIOM!T3</f>
        <v>BIOCHEM lipiden 4</v>
      </c>
      <c r="G36" s="1038"/>
      <c r="L36" s="1050"/>
      <c r="M36" s="1145"/>
    </row>
    <row r="37" spans="1:13">
      <c r="A37" s="1033">
        <v>35</v>
      </c>
      <c r="B37" s="1033">
        <v>2</v>
      </c>
      <c r="C37" s="1033"/>
      <c r="D37" s="1033"/>
      <c r="E37" s="1036"/>
      <c r="F37" s="1144" t="str">
        <f>[1]BIOM!T4</f>
        <v>BIOCHEM samenvatting 1</v>
      </c>
      <c r="G37" s="1044"/>
      <c r="L37" s="1050"/>
      <c r="M37" s="1145"/>
    </row>
    <row r="38" spans="1:13">
      <c r="A38" s="1033">
        <v>36</v>
      </c>
      <c r="B38" s="1033"/>
      <c r="C38" s="1033"/>
      <c r="D38" s="1033"/>
      <c r="E38" s="1036"/>
      <c r="F38" s="1144" t="str">
        <f>[1]BIOM!T5</f>
        <v>BIOCHEM samenvatting 2</v>
      </c>
      <c r="G38" s="1044"/>
      <c r="L38" s="1050"/>
      <c r="M38" s="1145"/>
    </row>
    <row r="39" spans="1:13">
      <c r="A39" s="1050"/>
      <c r="B39" s="1049">
        <f>SUM(B3:B37)</f>
        <v>36</v>
      </c>
      <c r="C39" s="1049"/>
      <c r="D39" s="1049"/>
      <c r="E39" s="1049"/>
      <c r="F39" s="1051"/>
      <c r="G39" s="1051"/>
      <c r="L39" s="1050"/>
      <c r="M39" s="1051"/>
    </row>
    <row r="40" spans="1:13">
      <c r="A40" s="1146" t="s">
        <v>4420</v>
      </c>
      <c r="B40" s="1050"/>
      <c r="C40" s="1027" t="s">
        <v>4035</v>
      </c>
      <c r="D40" s="1028" t="s">
        <v>3574</v>
      </c>
      <c r="E40" s="1074"/>
      <c r="F40" s="1051"/>
      <c r="G40" s="1051"/>
      <c r="L40" s="1050"/>
    </row>
    <row r="41" spans="1:13">
      <c r="A41" s="1147" t="s">
        <v>4507</v>
      </c>
      <c r="B41" s="1147" t="s">
        <v>1038</v>
      </c>
      <c r="C41" s="1031" t="s">
        <v>1062</v>
      </c>
      <c r="D41" s="1031" t="s">
        <v>1062</v>
      </c>
      <c r="E41" s="1031" t="s">
        <v>3553</v>
      </c>
      <c r="F41" s="1147" t="s">
        <v>4162</v>
      </c>
      <c r="G41" s="1147" t="s">
        <v>4038</v>
      </c>
      <c r="L41" s="1050"/>
      <c r="M41" s="1145"/>
    </row>
    <row r="42" spans="1:13">
      <c r="A42" s="1033">
        <v>1</v>
      </c>
      <c r="B42" s="1033">
        <v>2</v>
      </c>
      <c r="C42" s="1034" t="s">
        <v>4508</v>
      </c>
      <c r="D42" s="1035">
        <v>1</v>
      </c>
      <c r="E42" s="1036" t="s">
        <v>4509</v>
      </c>
      <c r="F42" s="1148" t="str">
        <f>[1]BIOM!L9</f>
        <v>BIOLOGIE prokaryoten 1</v>
      </c>
      <c r="G42" s="1149" t="s">
        <v>4510</v>
      </c>
      <c r="L42" s="1050"/>
      <c r="M42" s="1145"/>
    </row>
    <row r="43" spans="1:13">
      <c r="A43" s="1033">
        <v>2</v>
      </c>
      <c r="B43" s="1033"/>
      <c r="C43" s="1033"/>
      <c r="D43" s="1033"/>
      <c r="E43" s="1036"/>
      <c r="F43" s="1148" t="str">
        <f>[1]BIOM!L10</f>
        <v>BIOLOGIE prokaryoten 2</v>
      </c>
      <c r="G43" s="1150" t="s">
        <v>4511</v>
      </c>
      <c r="L43" s="1050"/>
      <c r="M43" s="1145"/>
    </row>
    <row r="44" spans="1:13">
      <c r="A44" s="1033">
        <v>3</v>
      </c>
      <c r="B44" s="1033">
        <v>2</v>
      </c>
      <c r="C44" s="1033"/>
      <c r="D44" s="1033"/>
      <c r="E44" s="1036" t="s">
        <v>4512</v>
      </c>
      <c r="F44" s="1148" t="str">
        <f>[1]BIOM!L11</f>
        <v>BIOLOGIE eukaryoten 1</v>
      </c>
      <c r="G44" s="1150" t="s">
        <v>4513</v>
      </c>
      <c r="L44" s="1050"/>
      <c r="M44" s="1145"/>
    </row>
    <row r="45" spans="1:13">
      <c r="A45" s="1033">
        <v>4</v>
      </c>
      <c r="B45" s="1033"/>
      <c r="C45" s="1033"/>
      <c r="D45" s="1033"/>
      <c r="E45" s="1036"/>
      <c r="F45" s="1148" t="str">
        <f>[1]BIOM!L12</f>
        <v>BIOLOGIE eukaryoten 2</v>
      </c>
      <c r="G45" s="1150" t="s">
        <v>4514</v>
      </c>
      <c r="L45" s="1050"/>
      <c r="M45" s="1051"/>
    </row>
    <row r="46" spans="1:13">
      <c r="A46" s="1033">
        <v>5</v>
      </c>
      <c r="B46" s="1033">
        <v>4</v>
      </c>
      <c r="C46" s="1033"/>
      <c r="D46" s="1033"/>
      <c r="E46" s="1036" t="s">
        <v>4515</v>
      </c>
      <c r="F46" s="1148" t="str">
        <f>[1]BIOM!L13</f>
        <v>BIOLOGIE celmethaboli 1</v>
      </c>
      <c r="G46" s="1150"/>
    </row>
    <row r="47" spans="1:13">
      <c r="A47" s="1033">
        <v>6</v>
      </c>
      <c r="B47" s="1033"/>
      <c r="C47" s="1033"/>
      <c r="D47" s="1033"/>
      <c r="E47" s="1036"/>
      <c r="F47" s="1148" t="str">
        <f>[1]BIOM!L14</f>
        <v>BIOLOGIE celmethaboli 2</v>
      </c>
      <c r="G47" s="1151"/>
    </row>
    <row r="48" spans="1:13">
      <c r="A48" s="1033">
        <v>7</v>
      </c>
      <c r="B48" s="1033"/>
      <c r="C48" s="1033"/>
      <c r="D48" s="1033"/>
      <c r="E48" s="1036"/>
      <c r="F48" s="1148" t="str">
        <f>[1]BIOM!L15</f>
        <v>BIOLOGIE celmethaboli 3</v>
      </c>
      <c r="G48" s="1038"/>
    </row>
    <row r="49" spans="1:7">
      <c r="A49" s="1033">
        <v>8</v>
      </c>
      <c r="B49" s="1033"/>
      <c r="C49" s="1033"/>
      <c r="D49" s="1033"/>
      <c r="E49" s="1036"/>
      <c r="F49" s="1148" t="str">
        <f>[1]BIOM!L16</f>
        <v>BIOLOGIE celmethaboli 4</v>
      </c>
      <c r="G49" s="1038"/>
    </row>
    <row r="50" spans="1:7">
      <c r="A50" s="1033">
        <v>9</v>
      </c>
      <c r="B50" s="1033">
        <v>6</v>
      </c>
      <c r="C50" s="1033"/>
      <c r="D50" s="1033"/>
      <c r="E50" s="1036" t="s">
        <v>4516</v>
      </c>
      <c r="F50" s="1148" t="str">
        <f>[1]BIOM!M9</f>
        <v>BIOLOGIE dierenrijk 1</v>
      </c>
      <c r="G50" s="1150" t="s">
        <v>4517</v>
      </c>
    </row>
    <row r="51" spans="1:7">
      <c r="A51" s="1033">
        <v>10</v>
      </c>
      <c r="B51" s="1033"/>
      <c r="C51" s="1033"/>
      <c r="D51" s="1033"/>
      <c r="E51" s="1036"/>
      <c r="F51" s="1148" t="str">
        <f>[1]BIOM!M10</f>
        <v>BIOLOGIE dierenrijk 2</v>
      </c>
      <c r="G51" s="1150" t="s">
        <v>4518</v>
      </c>
    </row>
    <row r="52" spans="1:7">
      <c r="A52" s="1033">
        <v>11</v>
      </c>
      <c r="B52" s="1033"/>
      <c r="C52" s="1033"/>
      <c r="D52" s="1033"/>
      <c r="E52" s="1036"/>
      <c r="F52" s="1148" t="str">
        <f>[1]BIOM!M11</f>
        <v>BIOLOGIE dierenrijk 3</v>
      </c>
      <c r="G52" s="1150" t="s">
        <v>4519</v>
      </c>
    </row>
    <row r="53" spans="1:7">
      <c r="A53" s="1033">
        <v>12</v>
      </c>
      <c r="B53" s="1033"/>
      <c r="C53" s="1033"/>
      <c r="D53" s="1033"/>
      <c r="E53" s="1036"/>
      <c r="F53" s="1148" t="str">
        <f>[1]BIOM!M12</f>
        <v>BIOLOGIE dierenrijk 4</v>
      </c>
      <c r="G53" s="1150" t="s">
        <v>4520</v>
      </c>
    </row>
    <row r="54" spans="1:7">
      <c r="A54" s="1033">
        <v>13</v>
      </c>
      <c r="B54" s="1033"/>
      <c r="C54" s="1033"/>
      <c r="D54" s="1033"/>
      <c r="E54" s="1036"/>
      <c r="F54" s="1148" t="str">
        <f>[1]BIOM!M13</f>
        <v>BIOLOGIE dierenrijk 5</v>
      </c>
      <c r="G54" s="1151" t="s">
        <v>4521</v>
      </c>
    </row>
    <row r="55" spans="1:7">
      <c r="A55" s="1033">
        <v>14</v>
      </c>
      <c r="B55" s="1033"/>
      <c r="C55" s="1033"/>
      <c r="D55" s="1033"/>
      <c r="E55" s="1036"/>
      <c r="F55" s="1148" t="str">
        <f>[1]BIOM!M14</f>
        <v>BIOLOGIE dierenrijk 6</v>
      </c>
      <c r="G55" s="1038"/>
    </row>
    <row r="56" spans="1:7">
      <c r="A56" s="1033">
        <v>15</v>
      </c>
      <c r="B56" s="1033">
        <v>6</v>
      </c>
      <c r="C56" s="1033"/>
      <c r="D56" s="1033"/>
      <c r="E56" s="1036" t="s">
        <v>4522</v>
      </c>
      <c r="F56" s="1148" t="str">
        <f>[1]BIOM!N9</f>
        <v>BIOLOGIE zoogdieren 1</v>
      </c>
      <c r="G56" s="1038"/>
    </row>
    <row r="57" spans="1:7">
      <c r="A57" s="1033">
        <v>16</v>
      </c>
      <c r="B57" s="1033"/>
      <c r="C57" s="1033"/>
      <c r="D57" s="1033"/>
      <c r="E57" s="1036"/>
      <c r="F57" s="1148" t="str">
        <f>[1]BIOM!N10</f>
        <v>BIOLOGIE zoogdieren 2</v>
      </c>
      <c r="G57" s="1038"/>
    </row>
    <row r="58" spans="1:7">
      <c r="A58" s="1033">
        <v>17</v>
      </c>
      <c r="B58" s="1033"/>
      <c r="C58" s="1033"/>
      <c r="D58" s="1033"/>
      <c r="E58" s="1036"/>
      <c r="F58" s="1148" t="str">
        <f>[1]BIOM!N11</f>
        <v>BIOLOGIE zoogdieren 3</v>
      </c>
      <c r="G58" s="1038"/>
    </row>
    <row r="59" spans="1:7">
      <c r="A59" s="1033">
        <v>18</v>
      </c>
      <c r="B59" s="1033"/>
      <c r="C59" s="1033"/>
      <c r="D59" s="1033"/>
      <c r="E59" s="1036"/>
      <c r="F59" s="1148" t="str">
        <f>[1]BIOM!N12</f>
        <v>BIOLOGIE zoogdieren 4</v>
      </c>
      <c r="G59" s="1038"/>
    </row>
    <row r="60" spans="1:7">
      <c r="A60" s="1033">
        <v>19</v>
      </c>
      <c r="B60" s="1033"/>
      <c r="C60" s="1033"/>
      <c r="D60" s="1033"/>
      <c r="E60" s="1036"/>
      <c r="F60" s="1148" t="str">
        <f>[1]BIOM!N13</f>
        <v>BIOLOGIE zoogdieren 5</v>
      </c>
      <c r="G60" s="1038"/>
    </row>
    <row r="61" spans="1:7">
      <c r="A61" s="1033">
        <v>20</v>
      </c>
      <c r="B61" s="1038"/>
      <c r="C61" s="1038"/>
      <c r="D61" s="1038"/>
      <c r="E61" s="1048"/>
      <c r="F61" s="1148" t="str">
        <f>[1]BIOM!N14</f>
        <v>BIOLOGIE zoogdieren 6</v>
      </c>
      <c r="G61" s="1038"/>
    </row>
    <row r="62" spans="1:7">
      <c r="A62" s="1050"/>
      <c r="B62" s="1049">
        <f>SUM(B42:B61)</f>
        <v>20</v>
      </c>
      <c r="C62" s="1049"/>
      <c r="D62" s="1049"/>
      <c r="E62" s="1049"/>
      <c r="F62" s="1051"/>
      <c r="G62" s="1051"/>
    </row>
    <row r="63" spans="1:7">
      <c r="A63" s="1152" t="s">
        <v>4445</v>
      </c>
      <c r="B63" s="1050"/>
      <c r="C63" s="1027" t="s">
        <v>4035</v>
      </c>
      <c r="D63" s="1028" t="s">
        <v>3574</v>
      </c>
      <c r="E63" s="1074"/>
      <c r="F63" s="1051"/>
      <c r="G63" s="1051"/>
    </row>
    <row r="64" spans="1:7">
      <c r="A64" s="1147" t="s">
        <v>1039</v>
      </c>
      <c r="B64" s="1147" t="s">
        <v>1038</v>
      </c>
      <c r="C64" s="1031" t="s">
        <v>1062</v>
      </c>
      <c r="D64" s="1031" t="s">
        <v>1062</v>
      </c>
      <c r="E64" s="1031" t="s">
        <v>3553</v>
      </c>
      <c r="F64" s="1147" t="s">
        <v>4162</v>
      </c>
      <c r="G64" s="1147" t="s">
        <v>4038</v>
      </c>
    </row>
    <row r="65" spans="1:7">
      <c r="A65" s="1033">
        <v>1</v>
      </c>
      <c r="B65" s="1033">
        <v>2</v>
      </c>
      <c r="C65" s="1034" t="s">
        <v>4508</v>
      </c>
      <c r="D65" s="1035">
        <v>1</v>
      </c>
      <c r="E65" s="1036" t="s">
        <v>4040</v>
      </c>
      <c r="F65" s="1153" t="str">
        <f>[1]BIOM!L21</f>
        <v>BIOFYSICA basisfysica 1</v>
      </c>
      <c r="G65" s="1154" t="s">
        <v>4523</v>
      </c>
    </row>
    <row r="66" spans="1:7">
      <c r="A66" s="1033">
        <v>2</v>
      </c>
      <c r="B66" s="1033"/>
      <c r="C66" s="1033"/>
      <c r="D66" s="1033"/>
      <c r="E66" s="1036"/>
      <c r="F66" s="1153" t="str">
        <f>[1]BIOM!L22</f>
        <v>BIOFYSICA basisfysica 2</v>
      </c>
    </row>
    <row r="67" spans="1:7">
      <c r="A67" s="1033">
        <v>3</v>
      </c>
      <c r="B67" s="1033">
        <v>4</v>
      </c>
      <c r="C67" s="1033"/>
      <c r="D67" s="1033"/>
      <c r="E67" s="1036" t="s">
        <v>4524</v>
      </c>
      <c r="F67" s="1153" t="str">
        <f>[1]BIOM!L23</f>
        <v>BIOFYSICA aggreg gassen 1</v>
      </c>
      <c r="G67" s="1154" t="s">
        <v>4525</v>
      </c>
    </row>
    <row r="68" spans="1:7">
      <c r="A68" s="1033">
        <v>4</v>
      </c>
      <c r="B68" s="1033"/>
      <c r="C68" s="1033"/>
      <c r="D68" s="1033"/>
      <c r="E68" s="1036"/>
      <c r="F68" s="1153" t="str">
        <f>[1]BIOM!L24</f>
        <v>BIOFYSICA aggreg gassen 2</v>
      </c>
      <c r="G68" s="1038"/>
    </row>
    <row r="69" spans="1:7">
      <c r="A69" s="1033">
        <v>5</v>
      </c>
      <c r="B69" s="1033"/>
      <c r="C69" s="1033"/>
      <c r="D69" s="1033"/>
      <c r="E69" s="1036"/>
      <c r="F69" s="1153" t="str">
        <f>[1]BIOM!L25</f>
        <v>BIOFYSICA aggreg gassen 3</v>
      </c>
    </row>
    <row r="70" spans="1:7">
      <c r="A70" s="1033">
        <v>6</v>
      </c>
      <c r="B70" s="1033"/>
      <c r="C70" s="1033"/>
      <c r="D70" s="1033"/>
      <c r="E70" s="1036"/>
      <c r="F70" s="1153" t="str">
        <f>[1]BIOM!L26</f>
        <v>BIOFYSICA aggreg gassen 4</v>
      </c>
      <c r="G70" s="1038"/>
    </row>
    <row r="71" spans="1:7">
      <c r="A71" s="1033">
        <v>7</v>
      </c>
      <c r="B71" s="1033">
        <v>4</v>
      </c>
      <c r="C71" s="1033"/>
      <c r="D71" s="1033"/>
      <c r="E71" s="1036" t="s">
        <v>4526</v>
      </c>
      <c r="F71" s="1153" t="str">
        <f>[1]BIOM!M21</f>
        <v>BIOFYSICA aggreg fluida 1</v>
      </c>
      <c r="G71" s="1154" t="s">
        <v>4527</v>
      </c>
    </row>
    <row r="72" spans="1:7">
      <c r="A72" s="1033">
        <v>8</v>
      </c>
      <c r="B72" s="1033"/>
      <c r="C72" s="1033"/>
      <c r="D72" s="1033"/>
      <c r="E72" s="1036"/>
      <c r="F72" s="1153" t="str">
        <f>[1]BIOM!M22</f>
        <v>BIOFYSICA aggreg fluida 2</v>
      </c>
      <c r="G72" s="1038"/>
    </row>
    <row r="73" spans="1:7">
      <c r="A73" s="1033">
        <v>9</v>
      </c>
      <c r="B73" s="1033"/>
      <c r="C73" s="1033"/>
      <c r="D73" s="1033"/>
      <c r="E73" s="1036"/>
      <c r="F73" s="1153" t="str">
        <f>[1]BIOM!M23</f>
        <v>BIOFYSICA aggreg fluida 3</v>
      </c>
      <c r="G73" s="1038"/>
    </row>
    <row r="74" spans="1:7">
      <c r="A74" s="1033">
        <v>10</v>
      </c>
      <c r="B74" s="1033"/>
      <c r="C74" s="1033"/>
      <c r="D74" s="1033"/>
      <c r="E74" s="1036"/>
      <c r="F74" s="1153" t="str">
        <f>[1]BIOM!M24</f>
        <v>BIOFYSICA aggreg fluida 4</v>
      </c>
      <c r="G74" s="1038"/>
    </row>
    <row r="75" spans="1:7">
      <c r="A75" s="1033">
        <v>11</v>
      </c>
      <c r="B75" s="1033">
        <v>4</v>
      </c>
      <c r="C75" s="1033"/>
      <c r="D75" s="1033"/>
      <c r="E75" s="1036" t="s">
        <v>4528</v>
      </c>
      <c r="F75" s="1153" t="str">
        <f>[1]BIOM!M25</f>
        <v>BIOFYSICA aggreg vaste stof 1</v>
      </c>
      <c r="G75" s="1103" t="s">
        <v>4529</v>
      </c>
    </row>
    <row r="76" spans="1:7">
      <c r="A76" s="1033">
        <v>12</v>
      </c>
      <c r="B76" s="1033"/>
      <c r="C76" s="1033"/>
      <c r="D76" s="1033"/>
      <c r="E76" s="1036"/>
      <c r="F76" s="1153" t="str">
        <f>[1]BIOM!M26</f>
        <v>BIOFYSICA aggreg vaste stof 2</v>
      </c>
      <c r="G76" s="1038"/>
    </row>
    <row r="77" spans="1:7">
      <c r="A77" s="1033">
        <v>13</v>
      </c>
      <c r="B77" s="1033"/>
      <c r="C77" s="1033"/>
      <c r="D77" s="1033"/>
      <c r="E77" s="1036"/>
      <c r="F77" s="1153" t="str">
        <f>[1]BIOM!M27</f>
        <v>BIOFYSICA aggreg vaste stof 3</v>
      </c>
      <c r="G77" s="1038"/>
    </row>
    <row r="78" spans="1:7">
      <c r="A78" s="1033">
        <v>14</v>
      </c>
      <c r="B78" s="1033"/>
      <c r="C78" s="1033"/>
      <c r="D78" s="1033"/>
      <c r="E78" s="1036"/>
      <c r="F78" s="1153" t="str">
        <f>[1]BIOM!M28</f>
        <v>BIOFYSICA aggreg vaste stof 4</v>
      </c>
      <c r="G78" s="1038"/>
    </row>
    <row r="79" spans="1:7">
      <c r="A79" s="1033">
        <v>15</v>
      </c>
      <c r="B79" s="1033">
        <v>6</v>
      </c>
      <c r="C79" s="1033"/>
      <c r="D79" s="1033"/>
      <c r="E79" s="1036" t="s">
        <v>4530</v>
      </c>
      <c r="F79" s="1153" t="str">
        <f>[1]BIOM!N21</f>
        <v>BIOFYSICA rheologie 1</v>
      </c>
      <c r="G79" s="1154" t="s">
        <v>4531</v>
      </c>
    </row>
    <row r="80" spans="1:7">
      <c r="A80" s="1033">
        <v>16</v>
      </c>
      <c r="B80" s="1033"/>
      <c r="C80" s="1033"/>
      <c r="D80" s="1033"/>
      <c r="E80" s="1036"/>
      <c r="F80" s="1153" t="str">
        <f>[1]BIOM!N22</f>
        <v>BIOFYSICA rheologie 2</v>
      </c>
      <c r="G80" s="1038"/>
    </row>
    <row r="81" spans="1:7">
      <c r="A81" s="1033">
        <v>17</v>
      </c>
      <c r="B81" s="1033"/>
      <c r="C81" s="1033"/>
      <c r="D81" s="1033"/>
      <c r="E81" s="1036"/>
      <c r="F81" s="1153" t="str">
        <f>[1]BIOM!N23</f>
        <v>BIOFYSICA rheologie 3</v>
      </c>
      <c r="G81" s="1038"/>
    </row>
    <row r="82" spans="1:7">
      <c r="A82" s="1033">
        <v>18</v>
      </c>
      <c r="B82" s="1033"/>
      <c r="C82" s="1033"/>
      <c r="D82" s="1033"/>
      <c r="E82" s="1036"/>
      <c r="F82" s="1153" t="str">
        <f>[1]BIOM!N24</f>
        <v>BIOFYSICA rheologie 4</v>
      </c>
      <c r="G82" s="1038"/>
    </row>
    <row r="83" spans="1:7">
      <c r="A83" s="1033">
        <v>19</v>
      </c>
      <c r="B83" s="1033"/>
      <c r="C83" s="1033"/>
      <c r="D83" s="1033"/>
      <c r="E83" s="1036"/>
      <c r="F83" s="1153" t="str">
        <f>[1]BIOM!N25</f>
        <v>BIOFYSICA rheologie 5</v>
      </c>
      <c r="G83" s="1038"/>
    </row>
    <row r="84" spans="1:7">
      <c r="A84" s="1033">
        <v>20</v>
      </c>
      <c r="B84" s="1033"/>
      <c r="C84" s="1033"/>
      <c r="D84" s="1033"/>
      <c r="E84" s="1036"/>
      <c r="F84" s="1153" t="str">
        <f>[1]BIOM!N26</f>
        <v>BIOFYSICA rheologie 6</v>
      </c>
      <c r="G84" s="1038"/>
    </row>
    <row r="85" spans="1:7">
      <c r="A85" s="1050"/>
      <c r="B85" s="1049">
        <f>SUM(B65:B84)</f>
        <v>20</v>
      </c>
      <c r="C85" s="1049"/>
      <c r="D85" s="1049"/>
      <c r="E85" s="1049"/>
      <c r="F85" s="1051"/>
    </row>
    <row r="86" spans="1:7">
      <c r="A86" s="1050"/>
      <c r="B86" s="1050"/>
      <c r="C86" s="1050"/>
      <c r="D86" s="1050"/>
      <c r="E86" s="1050"/>
      <c r="F86" s="1051"/>
      <c r="G86" s="1051"/>
    </row>
    <row r="87" spans="1:7">
      <c r="A87" s="1155" t="s">
        <v>4466</v>
      </c>
      <c r="B87" s="1156"/>
      <c r="C87" s="1156"/>
      <c r="D87" s="1156"/>
      <c r="E87" s="1156"/>
      <c r="F87" s="1157"/>
      <c r="G87" s="1157"/>
    </row>
    <row r="88" spans="1:7">
      <c r="A88" s="1147" t="s">
        <v>1039</v>
      </c>
      <c r="B88" s="1147" t="s">
        <v>1038</v>
      </c>
      <c r="C88" s="1147"/>
      <c r="D88" s="1147"/>
      <c r="E88" s="1147"/>
      <c r="F88" s="1147" t="s">
        <v>4162</v>
      </c>
      <c r="G88" s="1147" t="s">
        <v>4038</v>
      </c>
    </row>
    <row r="89" spans="1:7">
      <c r="A89" s="1033">
        <v>1</v>
      </c>
      <c r="B89" s="1033">
        <v>1</v>
      </c>
      <c r="C89" s="1033" t="s">
        <v>4508</v>
      </c>
      <c r="D89" s="1035">
        <v>1</v>
      </c>
      <c r="E89" s="1036"/>
      <c r="F89" s="1158" t="str">
        <f>[1]BIOM!B33</f>
        <v>BIOMECHA 1</v>
      </c>
      <c r="G89" s="1038"/>
    </row>
    <row r="90" spans="1:7">
      <c r="A90" s="1033">
        <v>2</v>
      </c>
      <c r="B90" s="1033">
        <v>1</v>
      </c>
      <c r="C90" s="1033"/>
      <c r="D90" s="1033"/>
      <c r="E90" s="1036"/>
      <c r="F90" s="1158" t="str">
        <f>[1]BIOM!B34</f>
        <v>BIOMECHA 2</v>
      </c>
      <c r="G90" s="1038"/>
    </row>
    <row r="91" spans="1:7">
      <c r="A91" s="1033">
        <v>3</v>
      </c>
      <c r="B91" s="1033">
        <v>1</v>
      </c>
      <c r="C91" s="1033"/>
      <c r="D91" s="1033"/>
      <c r="E91" s="1036"/>
      <c r="F91" s="1158" t="str">
        <f>[1]BIOM!B35</f>
        <v>BIOMECHA 3</v>
      </c>
      <c r="G91" s="1038"/>
    </row>
    <row r="92" spans="1:7">
      <c r="A92" s="1033">
        <v>4</v>
      </c>
      <c r="B92" s="1033">
        <v>1</v>
      </c>
      <c r="C92" s="1033"/>
      <c r="D92" s="1033"/>
      <c r="E92" s="1036"/>
      <c r="F92" s="1158" t="str">
        <f>[1]BIOM!B36</f>
        <v>BIOMECHA 4</v>
      </c>
      <c r="G92" s="1038"/>
    </row>
    <row r="93" spans="1:7">
      <c r="A93" s="1033">
        <v>5</v>
      </c>
      <c r="B93" s="1033">
        <v>1</v>
      </c>
      <c r="C93" s="1033"/>
      <c r="D93" s="1033"/>
      <c r="E93" s="1036"/>
      <c r="F93" s="1158" t="str">
        <f>[1]BIOM!B37</f>
        <v>BIOMECHA 5</v>
      </c>
      <c r="G93" s="1038"/>
    </row>
    <row r="94" spans="1:7">
      <c r="A94" s="1033">
        <v>6</v>
      </c>
      <c r="B94" s="1033">
        <v>1</v>
      </c>
      <c r="C94" s="1033"/>
      <c r="D94" s="1033"/>
      <c r="E94" s="1036"/>
      <c r="F94" s="1158" t="str">
        <f>[1]BIOM!B38</f>
        <v>BIOMECHA 6</v>
      </c>
      <c r="G94" s="1038"/>
    </row>
    <row r="95" spans="1:7">
      <c r="A95" s="1033">
        <v>7</v>
      </c>
      <c r="B95" s="1033">
        <v>1</v>
      </c>
      <c r="C95" s="1033"/>
      <c r="D95" s="1033"/>
      <c r="E95" s="1036"/>
      <c r="F95" s="1158" t="str">
        <f>[1]BIOM!B39</f>
        <v>BIOMECHA 7</v>
      </c>
      <c r="G95" s="1038"/>
    </row>
    <row r="96" spans="1:7">
      <c r="A96" s="1033">
        <v>8</v>
      </c>
      <c r="B96" s="1033">
        <v>1</v>
      </c>
      <c r="C96" s="1033"/>
      <c r="D96" s="1033"/>
      <c r="E96" s="1036"/>
      <c r="F96" s="1158" t="str">
        <f>[1]BIOM!B40</f>
        <v>BIOMECHA 8</v>
      </c>
      <c r="G96" s="1038"/>
    </row>
    <row r="97" spans="1:7">
      <c r="A97" s="1033">
        <v>9</v>
      </c>
      <c r="B97" s="1033">
        <v>1</v>
      </c>
      <c r="C97" s="1033"/>
      <c r="D97" s="1033"/>
      <c r="E97" s="1036"/>
      <c r="F97" s="1158" t="str">
        <f>[1]BIOM!C33</f>
        <v>BIOMECHA 9</v>
      </c>
      <c r="G97" s="1038"/>
    </row>
    <row r="98" spans="1:7">
      <c r="A98" s="1033">
        <v>10</v>
      </c>
      <c r="B98" s="1033">
        <v>1</v>
      </c>
      <c r="C98" s="1033"/>
      <c r="D98" s="1033"/>
      <c r="E98" s="1036"/>
      <c r="F98" s="1158" t="str">
        <f>[1]BIOM!C34</f>
        <v>BIOMECHA 10</v>
      </c>
      <c r="G98" s="1038"/>
    </row>
    <row r="99" spans="1:7">
      <c r="A99" s="1033">
        <v>11</v>
      </c>
      <c r="B99" s="1033">
        <v>1</v>
      </c>
      <c r="C99" s="1033"/>
      <c r="D99" s="1033"/>
      <c r="E99" s="1036"/>
      <c r="F99" s="1158" t="str">
        <f>[1]BIOM!C35</f>
        <v>BIOMECHA 11</v>
      </c>
      <c r="G99" s="1038"/>
    </row>
    <row r="100" spans="1:7">
      <c r="A100" s="1033">
        <v>12</v>
      </c>
      <c r="B100" s="1033">
        <v>1</v>
      </c>
      <c r="C100" s="1033"/>
      <c r="D100" s="1033"/>
      <c r="E100" s="1036"/>
      <c r="F100" s="1158" t="str">
        <f>[1]BIOM!C36</f>
        <v>BIOMECHA 12</v>
      </c>
      <c r="G100" s="1038"/>
    </row>
    <row r="101" spans="1:7">
      <c r="A101" s="1033">
        <v>13</v>
      </c>
      <c r="B101" s="1033">
        <v>1</v>
      </c>
      <c r="C101" s="1033"/>
      <c r="D101" s="1033"/>
      <c r="E101" s="1036"/>
      <c r="F101" s="1158" t="str">
        <f>[1]BIOM!C37</f>
        <v>BIOMECHA 13</v>
      </c>
      <c r="G101" s="1038"/>
    </row>
    <row r="102" spans="1:7">
      <c r="A102" s="1033">
        <v>14</v>
      </c>
      <c r="B102" s="1033">
        <v>1</v>
      </c>
      <c r="C102" s="1033"/>
      <c r="D102" s="1033"/>
      <c r="E102" s="1036"/>
      <c r="F102" s="1158" t="str">
        <f>[1]BIOM!C38</f>
        <v>BIOMECHA 14</v>
      </c>
      <c r="G102" s="1038"/>
    </row>
    <row r="103" spans="1:7">
      <c r="A103" s="1033">
        <v>15</v>
      </c>
      <c r="B103" s="1033">
        <v>1</v>
      </c>
      <c r="C103" s="1033"/>
      <c r="D103" s="1033"/>
      <c r="E103" s="1036"/>
      <c r="F103" s="1158" t="str">
        <f>[1]BIOM!C39</f>
        <v>BIOMECHA 15</v>
      </c>
      <c r="G103" s="1038"/>
    </row>
    <row r="104" spans="1:7">
      <c r="A104" s="1033">
        <v>16</v>
      </c>
      <c r="B104" s="1033">
        <v>1</v>
      </c>
      <c r="C104" s="1033"/>
      <c r="D104" s="1033"/>
      <c r="E104" s="1036"/>
      <c r="F104" s="1158" t="str">
        <f>[1]BIOM!C40</f>
        <v>BIOMECHA 16</v>
      </c>
      <c r="G104" s="1038"/>
    </row>
    <row r="105" spans="1:7">
      <c r="A105" s="1033">
        <v>17</v>
      </c>
      <c r="B105" s="1033">
        <v>1</v>
      </c>
      <c r="C105" s="1033"/>
      <c r="D105" s="1033"/>
      <c r="E105" s="1036"/>
      <c r="F105" s="1158" t="str">
        <f>[1]BIOM!D33</f>
        <v>BIOMECHA 17</v>
      </c>
      <c r="G105" s="1038"/>
    </row>
    <row r="106" spans="1:7">
      <c r="A106" s="1033">
        <v>18</v>
      </c>
      <c r="B106" s="1033">
        <v>1</v>
      </c>
      <c r="C106" s="1033"/>
      <c r="D106" s="1033"/>
      <c r="E106" s="1036"/>
      <c r="F106" s="1158" t="str">
        <f>[1]BIOM!D34</f>
        <v>BIOMECHA 18</v>
      </c>
      <c r="G106" s="1038"/>
    </row>
    <row r="107" spans="1:7">
      <c r="A107" s="1033">
        <v>19</v>
      </c>
      <c r="B107" s="1033">
        <v>1</v>
      </c>
      <c r="C107" s="1033"/>
      <c r="D107" s="1033"/>
      <c r="E107" s="1036"/>
      <c r="F107" s="1158" t="str">
        <f>[1]BIOM!D35</f>
        <v>BIOMECHA 19</v>
      </c>
      <c r="G107" s="1038"/>
    </row>
    <row r="108" spans="1:7">
      <c r="A108" s="1033">
        <v>20</v>
      </c>
      <c r="B108" s="1033">
        <v>1</v>
      </c>
      <c r="C108" s="1033"/>
      <c r="D108" s="1033"/>
      <c r="E108" s="1036"/>
      <c r="F108" s="1158" t="str">
        <f>[1]BIOM!D36</f>
        <v>BIOMECHA 20</v>
      </c>
      <c r="G108" s="1038"/>
    </row>
    <row r="109" spans="1:7">
      <c r="A109" s="1033">
        <v>21</v>
      </c>
      <c r="B109" s="1033">
        <v>1</v>
      </c>
      <c r="C109" s="1033"/>
      <c r="D109" s="1033"/>
      <c r="E109" s="1036"/>
      <c r="F109" s="1158" t="str">
        <f>[1]BIOM!D37</f>
        <v>BIOMECHA 21</v>
      </c>
      <c r="G109" s="1038"/>
    </row>
    <row r="110" spans="1:7">
      <c r="A110" s="1033">
        <v>22</v>
      </c>
      <c r="B110" s="1033">
        <v>1</v>
      </c>
      <c r="C110" s="1033"/>
      <c r="D110" s="1033"/>
      <c r="E110" s="1036"/>
      <c r="F110" s="1158" t="str">
        <f>[1]BIOM!D38</f>
        <v>BIOMECHA 22</v>
      </c>
      <c r="G110" s="1038"/>
    </row>
    <row r="111" spans="1:7">
      <c r="A111" s="1033">
        <v>23</v>
      </c>
      <c r="B111" s="1033">
        <v>1</v>
      </c>
      <c r="C111" s="1033"/>
      <c r="D111" s="1033"/>
      <c r="E111" s="1036"/>
      <c r="F111" s="1158" t="str">
        <f>[1]BIOM!D39</f>
        <v>BIOMECHA 23</v>
      </c>
      <c r="G111" s="1038"/>
    </row>
    <row r="112" spans="1:7">
      <c r="A112" s="1033">
        <v>24</v>
      </c>
      <c r="B112" s="1033">
        <v>1</v>
      </c>
      <c r="C112" s="1033"/>
      <c r="D112" s="1033"/>
      <c r="E112" s="1036"/>
      <c r="F112" s="1158" t="str">
        <f>[1]BIOM!D40</f>
        <v>BIOMECHA 24</v>
      </c>
      <c r="G112" s="1038"/>
    </row>
    <row r="113" spans="1:7">
      <c r="A113" s="1050"/>
      <c r="B113" s="1049">
        <f>SUM(B89:B112)</f>
        <v>24</v>
      </c>
      <c r="C113" s="1050"/>
      <c r="D113" s="1050"/>
      <c r="E113" s="1050"/>
      <c r="F113" s="1051"/>
    </row>
    <row r="114" spans="1:7">
      <c r="A114" s="1050"/>
      <c r="B114" s="1050"/>
      <c r="C114" s="1050"/>
      <c r="D114" s="1050"/>
      <c r="E114" s="1050"/>
      <c r="F114" s="1051"/>
      <c r="G114" s="1051"/>
    </row>
    <row r="115" spans="1:7">
      <c r="A115" s="1050"/>
      <c r="B115" s="1050"/>
      <c r="C115" s="1050"/>
      <c r="D115" s="1050"/>
      <c r="E115" s="1050"/>
      <c r="F115" s="1051"/>
      <c r="G115" s="1051"/>
    </row>
    <row r="116" spans="1:7">
      <c r="A116" s="1050"/>
      <c r="B116" s="1050"/>
      <c r="C116" s="1050"/>
      <c r="D116" s="1050"/>
      <c r="E116" s="1050"/>
      <c r="F116" s="1051"/>
      <c r="G116" s="1051"/>
    </row>
    <row r="117" spans="1:7">
      <c r="A117" s="1050"/>
      <c r="B117" s="1050"/>
      <c r="C117" s="1050"/>
      <c r="D117" s="1050"/>
      <c r="E117" s="1050"/>
      <c r="F117" s="1051"/>
      <c r="G117" s="1051"/>
    </row>
    <row r="118" spans="1:7">
      <c r="A118" s="1050"/>
      <c r="B118" s="1050"/>
      <c r="C118" s="1050"/>
      <c r="D118" s="1050"/>
      <c r="E118" s="1050"/>
      <c r="F118" s="1051"/>
      <c r="G118" s="1051"/>
    </row>
    <row r="119" spans="1:7">
      <c r="A119" s="1050"/>
      <c r="B119" s="1050"/>
      <c r="C119" s="1050"/>
      <c r="D119" s="1050"/>
      <c r="E119" s="1050"/>
      <c r="F119" s="1051"/>
      <c r="G119" s="1051"/>
    </row>
    <row r="120" spans="1:7">
      <c r="A120" s="1050"/>
      <c r="B120" s="1050"/>
      <c r="C120" s="1050"/>
      <c r="D120" s="1050"/>
      <c r="E120" s="1050"/>
      <c r="F120" s="1051"/>
      <c r="G120" s="1051"/>
    </row>
    <row r="121" spans="1:7">
      <c r="A121" s="1050"/>
      <c r="B121" s="1050"/>
      <c r="C121" s="1050"/>
      <c r="D121" s="1050"/>
      <c r="E121" s="1050"/>
      <c r="F121" s="1051"/>
      <c r="G121" s="1051"/>
    </row>
    <row r="122" spans="1:7">
      <c r="A122" s="1050"/>
      <c r="B122" s="1050"/>
      <c r="C122" s="1050"/>
      <c r="D122" s="1050"/>
      <c r="E122" s="1050"/>
      <c r="F122" s="1051"/>
      <c r="G122" s="1051"/>
    </row>
    <row r="123" spans="1:7">
      <c r="A123" s="1050"/>
      <c r="B123" s="1050"/>
      <c r="C123" s="1050"/>
      <c r="D123" s="1050"/>
      <c r="E123" s="1050"/>
      <c r="F123" s="1051"/>
      <c r="G123" s="1051"/>
    </row>
    <row r="124" spans="1:7">
      <c r="A124" s="1050"/>
      <c r="B124" s="1050"/>
      <c r="C124" s="1050"/>
      <c r="D124" s="1050"/>
      <c r="E124" s="1050"/>
      <c r="F124" s="1051"/>
      <c r="G124" s="1051"/>
    </row>
    <row r="125" spans="1:7">
      <c r="A125" s="1050"/>
      <c r="B125" s="1050"/>
      <c r="C125" s="1050"/>
      <c r="D125" s="1050"/>
      <c r="E125" s="1050"/>
      <c r="F125" s="1051"/>
      <c r="G125" s="1051"/>
    </row>
    <row r="126" spans="1:7">
      <c r="A126" s="1050"/>
      <c r="B126" s="1050"/>
      <c r="C126" s="1050"/>
      <c r="D126" s="1050"/>
      <c r="E126" s="1050"/>
      <c r="F126" s="1051"/>
      <c r="G126" s="1051"/>
    </row>
    <row r="127" spans="1:7">
      <c r="A127" s="1050"/>
      <c r="B127" s="1050"/>
      <c r="C127" s="1050"/>
      <c r="D127" s="1050"/>
      <c r="E127" s="1050"/>
      <c r="F127" s="1051"/>
      <c r="G127" s="1051"/>
    </row>
    <row r="128" spans="1:7">
      <c r="A128" s="1050"/>
      <c r="B128" s="1050"/>
      <c r="C128" s="1050"/>
      <c r="D128" s="1050"/>
      <c r="E128" s="1050"/>
      <c r="F128" s="1051"/>
      <c r="G128" s="1051"/>
    </row>
    <row r="129" spans="1:7">
      <c r="A129" s="1050"/>
      <c r="B129" s="1050"/>
      <c r="C129" s="1050"/>
      <c r="D129" s="1050"/>
      <c r="E129" s="1050"/>
      <c r="F129" s="1051"/>
      <c r="G129" s="1051"/>
    </row>
    <row r="130" spans="1:7">
      <c r="A130" s="1050"/>
      <c r="B130" s="1050"/>
      <c r="C130" s="1050"/>
      <c r="D130" s="1050"/>
      <c r="E130" s="1050"/>
      <c r="F130" s="1051"/>
      <c r="G130" s="1051"/>
    </row>
    <row r="131" spans="1:7">
      <c r="A131" s="1050"/>
      <c r="B131" s="1050"/>
      <c r="C131" s="1050"/>
      <c r="D131" s="1050"/>
      <c r="E131" s="1050"/>
      <c r="F131" s="1051"/>
      <c r="G131" s="1051"/>
    </row>
    <row r="132" spans="1:7">
      <c r="A132" s="1050"/>
      <c r="B132" s="1050"/>
      <c r="C132" s="1050"/>
      <c r="D132" s="1050"/>
      <c r="E132" s="1050"/>
      <c r="F132" s="1051"/>
      <c r="G132" s="1051"/>
    </row>
    <row r="133" spans="1:7">
      <c r="A133" s="1050"/>
      <c r="B133" s="1050"/>
      <c r="C133" s="1050"/>
      <c r="D133" s="1050"/>
      <c r="E133" s="1050"/>
      <c r="F133" s="1051"/>
      <c r="G133" s="1051"/>
    </row>
    <row r="134" spans="1:7">
      <c r="A134" s="1050"/>
      <c r="B134" s="1050"/>
      <c r="C134" s="1050"/>
      <c r="D134" s="1050"/>
      <c r="E134" s="1050"/>
      <c r="F134" s="1051"/>
      <c r="G134" s="1051"/>
    </row>
    <row r="135" spans="1:7">
      <c r="A135" s="1050"/>
      <c r="B135" s="1050"/>
      <c r="C135" s="1050"/>
      <c r="D135" s="1050"/>
      <c r="E135" s="1050"/>
      <c r="F135" s="1051"/>
      <c r="G135" s="1051"/>
    </row>
    <row r="136" spans="1:7">
      <c r="A136" s="1050"/>
      <c r="B136" s="1050"/>
      <c r="C136" s="1050"/>
      <c r="D136" s="1050"/>
      <c r="E136" s="1050"/>
      <c r="F136" s="1051"/>
      <c r="G136" s="1051"/>
    </row>
    <row r="137" spans="1:7">
      <c r="A137" s="1050"/>
      <c r="B137" s="1050"/>
      <c r="C137" s="1050"/>
      <c r="D137" s="1050"/>
      <c r="E137" s="1050"/>
      <c r="F137" s="1051"/>
      <c r="G137" s="1051"/>
    </row>
    <row r="138" spans="1:7">
      <c r="A138" s="1050"/>
      <c r="B138" s="1050"/>
      <c r="C138" s="1050"/>
      <c r="D138" s="1050"/>
      <c r="E138" s="1050"/>
      <c r="F138" s="1051"/>
      <c r="G138" s="1051"/>
    </row>
    <row r="139" spans="1:7">
      <c r="A139" s="1050"/>
      <c r="B139" s="1050"/>
      <c r="C139" s="1050"/>
      <c r="D139" s="1050"/>
      <c r="E139" s="1050"/>
      <c r="F139" s="1051"/>
      <c r="G139" s="1051"/>
    </row>
    <row r="140" spans="1:7">
      <c r="A140" s="1050"/>
      <c r="B140" s="1050"/>
      <c r="C140" s="1050"/>
      <c r="D140" s="1050"/>
      <c r="E140" s="1050"/>
      <c r="F140" s="1051"/>
      <c r="G140" s="1051"/>
    </row>
    <row r="141" spans="1:7">
      <c r="A141" s="1050"/>
      <c r="B141" s="1050"/>
      <c r="C141" s="1050"/>
      <c r="D141" s="1050"/>
      <c r="E141" s="1050"/>
      <c r="F141" s="1051"/>
      <c r="G141" s="1051"/>
    </row>
    <row r="142" spans="1:7">
      <c r="A142" s="1050"/>
      <c r="B142" s="1050"/>
      <c r="C142" s="1050"/>
      <c r="D142" s="1050"/>
      <c r="E142" s="1050"/>
      <c r="F142" s="1051"/>
      <c r="G142" s="1051"/>
    </row>
    <row r="143" spans="1:7">
      <c r="A143" s="1050"/>
      <c r="B143" s="1050"/>
      <c r="C143" s="1050"/>
      <c r="D143" s="1050"/>
      <c r="E143" s="1050"/>
      <c r="F143" s="1051"/>
      <c r="G143" s="1051"/>
    </row>
    <row r="144" spans="1:7">
      <c r="A144" s="1050"/>
      <c r="B144" s="1050"/>
      <c r="C144" s="1050"/>
      <c r="D144" s="1050"/>
      <c r="E144" s="1050"/>
      <c r="F144" s="1051"/>
      <c r="G144" s="1051"/>
    </row>
    <row r="145" spans="1:7">
      <c r="A145" s="1050"/>
      <c r="B145" s="1050"/>
      <c r="C145" s="1050"/>
      <c r="D145" s="1050"/>
      <c r="E145" s="1050"/>
      <c r="F145" s="1051"/>
      <c r="G145" s="1051"/>
    </row>
    <row r="146" spans="1:7">
      <c r="A146" s="1050"/>
      <c r="B146" s="1050"/>
      <c r="C146" s="1050"/>
      <c r="D146" s="1050"/>
      <c r="E146" s="1050"/>
      <c r="F146" s="1051"/>
      <c r="G146" s="1051"/>
    </row>
    <row r="147" spans="1:7">
      <c r="A147" s="1050"/>
      <c r="B147" s="1050"/>
      <c r="C147" s="1050"/>
      <c r="D147" s="1050"/>
      <c r="E147" s="1050"/>
      <c r="F147" s="1051"/>
      <c r="G147" s="1051"/>
    </row>
    <row r="148" spans="1:7">
      <c r="A148" s="1050"/>
      <c r="B148" s="1050"/>
      <c r="C148" s="1050"/>
      <c r="D148" s="1050"/>
      <c r="E148" s="1050"/>
      <c r="F148" s="1051"/>
      <c r="G148" s="1051"/>
    </row>
    <row r="149" spans="1:7">
      <c r="A149" s="1050"/>
      <c r="B149" s="1050"/>
      <c r="C149" s="1050"/>
      <c r="D149" s="1050"/>
      <c r="E149" s="1050"/>
      <c r="F149" s="1051"/>
      <c r="G149" s="1051"/>
    </row>
    <row r="150" spans="1:7">
      <c r="A150" s="1050"/>
      <c r="B150" s="1050"/>
      <c r="C150" s="1050"/>
      <c r="D150" s="1050"/>
      <c r="E150" s="1050"/>
      <c r="F150" s="1051"/>
      <c r="G150" s="1051"/>
    </row>
    <row r="151" spans="1:7">
      <c r="A151" s="1050"/>
      <c r="B151" s="1050"/>
      <c r="C151" s="1050"/>
      <c r="D151" s="1050"/>
      <c r="E151" s="1050"/>
      <c r="F151" s="1051"/>
      <c r="G151" s="1051"/>
    </row>
    <row r="152" spans="1:7">
      <c r="A152" s="1050"/>
      <c r="B152" s="1050"/>
      <c r="C152" s="1050"/>
      <c r="D152" s="1050"/>
      <c r="E152" s="1050"/>
      <c r="F152" s="1051"/>
      <c r="G152" s="1051"/>
    </row>
    <row r="153" spans="1:7">
      <c r="A153" s="1050"/>
      <c r="B153" s="1050"/>
      <c r="C153" s="1050"/>
      <c r="D153" s="1050"/>
      <c r="E153" s="1050"/>
      <c r="F153" s="1051"/>
      <c r="G153" s="1051"/>
    </row>
    <row r="154" spans="1:7">
      <c r="A154" s="1050"/>
      <c r="B154" s="1050"/>
      <c r="C154" s="1050"/>
      <c r="D154" s="1050"/>
      <c r="E154" s="1050"/>
      <c r="F154" s="1051"/>
      <c r="G154" s="1051"/>
    </row>
    <row r="155" spans="1:7">
      <c r="A155" s="1050"/>
      <c r="B155" s="1050"/>
      <c r="C155" s="1050"/>
      <c r="D155" s="1050"/>
      <c r="E155" s="1050"/>
      <c r="F155" s="1051"/>
      <c r="G155" s="1051"/>
    </row>
    <row r="156" spans="1:7">
      <c r="A156" s="1050"/>
      <c r="B156" s="1050"/>
      <c r="C156" s="1050"/>
      <c r="D156" s="1050"/>
      <c r="E156" s="1050"/>
      <c r="F156" s="1051"/>
      <c r="G156" s="1051"/>
    </row>
    <row r="157" spans="1:7">
      <c r="A157" s="1050"/>
      <c r="B157" s="1050"/>
      <c r="C157" s="1050"/>
      <c r="D157" s="1050"/>
      <c r="E157" s="1050"/>
      <c r="F157" s="1051"/>
      <c r="G157" s="1051"/>
    </row>
    <row r="158" spans="1:7">
      <c r="A158" s="1050"/>
      <c r="B158" s="1050"/>
      <c r="C158" s="1050"/>
      <c r="D158" s="1050"/>
      <c r="E158" s="1050"/>
      <c r="F158" s="1051"/>
      <c r="G158" s="1051"/>
    </row>
    <row r="159" spans="1:7">
      <c r="A159" s="1050"/>
      <c r="B159" s="1050"/>
      <c r="C159" s="1050"/>
      <c r="D159" s="1050"/>
      <c r="E159" s="1050"/>
      <c r="F159" s="1051"/>
      <c r="G159" s="1051"/>
    </row>
    <row r="160" spans="1:7">
      <c r="A160" s="1050"/>
      <c r="B160" s="1050"/>
      <c r="C160" s="1050"/>
      <c r="D160" s="1050"/>
      <c r="E160" s="1050"/>
      <c r="F160" s="1051"/>
      <c r="G160" s="1051"/>
    </row>
    <row r="161" spans="1:7">
      <c r="A161" s="1050"/>
      <c r="B161" s="1050"/>
      <c r="C161" s="1050"/>
      <c r="D161" s="1050"/>
      <c r="E161" s="1050"/>
      <c r="F161" s="1051"/>
      <c r="G161" s="1051"/>
    </row>
    <row r="162" spans="1:7">
      <c r="A162" s="1050"/>
      <c r="B162" s="1050"/>
      <c r="C162" s="1050"/>
      <c r="D162" s="1050"/>
      <c r="E162" s="1050"/>
      <c r="F162" s="1051"/>
      <c r="G162" s="1051"/>
    </row>
    <row r="163" spans="1:7">
      <c r="A163" s="1050"/>
      <c r="B163" s="1050"/>
      <c r="C163" s="1050"/>
      <c r="D163" s="1050"/>
      <c r="E163" s="1050"/>
      <c r="F163" s="1051"/>
      <c r="G163" s="1051"/>
    </row>
    <row r="164" spans="1:7">
      <c r="A164" s="1050"/>
      <c r="B164" s="1050"/>
      <c r="C164" s="1050"/>
      <c r="D164" s="1050"/>
      <c r="E164" s="1050"/>
      <c r="F164" s="1051"/>
      <c r="G164" s="1051"/>
    </row>
    <row r="165" spans="1:7">
      <c r="A165" s="1050"/>
      <c r="B165" s="1050"/>
      <c r="C165" s="1050"/>
      <c r="D165" s="1050"/>
      <c r="E165" s="1050"/>
      <c r="F165" s="1051"/>
      <c r="G165" s="1051"/>
    </row>
    <row r="166" spans="1:7">
      <c r="A166" s="1050"/>
      <c r="B166" s="1050"/>
      <c r="C166" s="1050"/>
      <c r="D166" s="1050"/>
      <c r="E166" s="1050"/>
      <c r="F166" s="1051"/>
      <c r="G166" s="1051"/>
    </row>
    <row r="167" spans="1:7">
      <c r="A167" s="1050"/>
      <c r="B167" s="1050"/>
      <c r="C167" s="1050"/>
      <c r="D167" s="1050"/>
      <c r="E167" s="1050"/>
      <c r="F167" s="1051"/>
      <c r="G167" s="1051"/>
    </row>
    <row r="168" spans="1:7">
      <c r="A168" s="1050"/>
      <c r="B168" s="1050"/>
      <c r="C168" s="1050"/>
      <c r="D168" s="1050"/>
      <c r="E168" s="1050"/>
      <c r="F168" s="1051"/>
      <c r="G168" s="1051"/>
    </row>
    <row r="169" spans="1:7">
      <c r="A169" s="1050"/>
      <c r="B169" s="1050"/>
      <c r="C169" s="1050"/>
      <c r="D169" s="1050"/>
      <c r="E169" s="1050"/>
      <c r="F169" s="1051"/>
      <c r="G169" s="1051"/>
    </row>
    <row r="170" spans="1:7">
      <c r="A170" s="1050"/>
      <c r="B170" s="1050"/>
      <c r="C170" s="1050"/>
      <c r="D170" s="1050"/>
      <c r="E170" s="1050"/>
      <c r="F170" s="1051"/>
      <c r="G170" s="1051"/>
    </row>
    <row r="171" spans="1:7">
      <c r="A171" s="1050"/>
      <c r="B171" s="1050"/>
      <c r="C171" s="1050"/>
      <c r="D171" s="1050"/>
      <c r="E171" s="1050"/>
      <c r="F171" s="1051"/>
      <c r="G171" s="1051"/>
    </row>
    <row r="172" spans="1:7">
      <c r="A172" s="1050"/>
      <c r="B172" s="1050"/>
      <c r="C172" s="1050"/>
      <c r="D172" s="1050"/>
      <c r="E172" s="1050"/>
      <c r="F172" s="1051"/>
      <c r="G172" s="1051"/>
    </row>
    <row r="173" spans="1:7">
      <c r="A173" s="1050"/>
      <c r="B173" s="1050"/>
      <c r="C173" s="1050"/>
      <c r="D173" s="1050"/>
      <c r="E173" s="1050"/>
      <c r="F173" s="1051"/>
      <c r="G173" s="1051"/>
    </row>
    <row r="174" spans="1:7">
      <c r="A174" s="1050"/>
      <c r="B174" s="1050"/>
      <c r="C174" s="1050"/>
      <c r="D174" s="1050"/>
      <c r="E174" s="1050"/>
      <c r="F174" s="1051"/>
      <c r="G174" s="1051"/>
    </row>
    <row r="175" spans="1:7">
      <c r="A175" s="1050"/>
      <c r="B175" s="1050"/>
      <c r="C175" s="1050"/>
      <c r="D175" s="1050"/>
      <c r="E175" s="1050"/>
      <c r="F175" s="1051"/>
      <c r="G175" s="1051"/>
    </row>
    <row r="176" spans="1:7">
      <c r="A176" s="1050"/>
      <c r="B176" s="1050"/>
      <c r="C176" s="1050"/>
      <c r="D176" s="1050"/>
      <c r="E176" s="1050"/>
      <c r="F176" s="1051"/>
      <c r="G176" s="1051"/>
    </row>
    <row r="177" spans="1:7">
      <c r="A177" s="1050"/>
      <c r="B177" s="1050"/>
      <c r="C177" s="1050"/>
      <c r="D177" s="1050"/>
      <c r="E177" s="1050"/>
      <c r="F177" s="1051"/>
      <c r="G177" s="1051"/>
    </row>
    <row r="178" spans="1:7">
      <c r="A178" s="1050"/>
      <c r="B178" s="1050"/>
      <c r="C178" s="1050"/>
      <c r="D178" s="1050"/>
      <c r="E178" s="1050"/>
      <c r="F178" s="1051"/>
      <c r="G178" s="1051"/>
    </row>
    <row r="179" spans="1:7">
      <c r="A179" s="1050"/>
      <c r="B179" s="1050"/>
      <c r="C179" s="1050"/>
      <c r="D179" s="1050"/>
      <c r="E179" s="1050"/>
      <c r="F179" s="1051"/>
      <c r="G179" s="1051"/>
    </row>
    <row r="180" spans="1:7">
      <c r="A180" s="1050"/>
      <c r="B180" s="1050"/>
      <c r="C180" s="1050"/>
      <c r="D180" s="1050"/>
      <c r="E180" s="1050"/>
      <c r="F180" s="1051"/>
      <c r="G180" s="1051"/>
    </row>
    <row r="181" spans="1:7">
      <c r="A181" s="1050"/>
      <c r="B181" s="1050"/>
      <c r="C181" s="1050"/>
      <c r="D181" s="1050"/>
      <c r="E181" s="1050"/>
      <c r="F181" s="1051"/>
      <c r="G181" s="1051"/>
    </row>
    <row r="182" spans="1:7">
      <c r="A182" s="1050"/>
      <c r="B182" s="1050"/>
      <c r="C182" s="1050"/>
      <c r="D182" s="1050"/>
      <c r="E182" s="1050"/>
      <c r="F182" s="1051"/>
      <c r="G182" s="1051"/>
    </row>
    <row r="183" spans="1:7">
      <c r="A183" s="1050"/>
      <c r="B183" s="1050"/>
      <c r="C183" s="1050"/>
      <c r="D183" s="1050"/>
      <c r="E183" s="1050"/>
      <c r="F183" s="1051"/>
      <c r="G183" s="1051"/>
    </row>
    <row r="184" spans="1:7">
      <c r="A184" s="1050"/>
      <c r="B184" s="1050"/>
      <c r="C184" s="1050"/>
      <c r="D184" s="1050"/>
      <c r="E184" s="1050"/>
      <c r="F184" s="1051"/>
      <c r="G184" s="1051"/>
    </row>
    <row r="185" spans="1:7">
      <c r="A185" s="1050"/>
      <c r="B185" s="1050"/>
      <c r="C185" s="1050"/>
      <c r="D185" s="1050"/>
      <c r="E185" s="1050"/>
      <c r="F185" s="1051"/>
      <c r="G185" s="1051"/>
    </row>
    <row r="186" spans="1:7">
      <c r="A186" s="1050"/>
      <c r="B186" s="1050"/>
      <c r="C186" s="1050"/>
      <c r="D186" s="1050"/>
      <c r="E186" s="1050"/>
      <c r="F186" s="1051"/>
      <c r="G186" s="1051"/>
    </row>
    <row r="187" spans="1:7">
      <c r="A187" s="1050"/>
      <c r="B187" s="1050"/>
      <c r="C187" s="1050"/>
      <c r="D187" s="1050"/>
      <c r="E187" s="1050"/>
      <c r="F187" s="1051"/>
      <c r="G187" s="1051"/>
    </row>
    <row r="188" spans="1:7">
      <c r="A188" s="1050"/>
      <c r="B188" s="1050"/>
      <c r="C188" s="1050"/>
      <c r="D188" s="1050"/>
      <c r="E188" s="1050"/>
      <c r="F188" s="1051"/>
      <c r="G188" s="1051"/>
    </row>
    <row r="189" spans="1:7">
      <c r="A189" s="1050"/>
      <c r="B189" s="1050"/>
      <c r="C189" s="1050"/>
      <c r="D189" s="1050"/>
      <c r="E189" s="1050"/>
      <c r="F189" s="1051"/>
      <c r="G189" s="1051"/>
    </row>
    <row r="190" spans="1:7">
      <c r="A190" s="1050"/>
      <c r="B190" s="1050"/>
      <c r="C190" s="1050"/>
      <c r="D190" s="1050"/>
      <c r="E190" s="1050"/>
      <c r="F190" s="1051"/>
      <c r="G190" s="1051"/>
    </row>
    <row r="191" spans="1:7">
      <c r="A191" s="1050"/>
      <c r="B191" s="1050"/>
      <c r="C191" s="1050"/>
      <c r="D191" s="1050"/>
      <c r="E191" s="1050"/>
      <c r="F191" s="1051"/>
      <c r="G191" s="1051"/>
    </row>
    <row r="192" spans="1:7">
      <c r="A192" s="1050"/>
      <c r="B192" s="1050"/>
      <c r="C192" s="1050"/>
      <c r="D192" s="1050"/>
      <c r="E192" s="1050"/>
      <c r="F192" s="1051"/>
      <c r="G192" s="1051"/>
    </row>
    <row r="193" spans="1:7">
      <c r="A193" s="1050"/>
      <c r="B193" s="1050"/>
      <c r="C193" s="1050"/>
      <c r="D193" s="1050"/>
      <c r="E193" s="1050"/>
      <c r="F193" s="1051"/>
      <c r="G193" s="1051"/>
    </row>
    <row r="194" spans="1:7">
      <c r="A194" s="1050"/>
      <c r="B194" s="1050"/>
      <c r="C194" s="1050"/>
      <c r="D194" s="1050"/>
      <c r="E194" s="1050"/>
      <c r="F194" s="1051"/>
      <c r="G194" s="1051"/>
    </row>
    <row r="195" spans="1:7">
      <c r="A195" s="1050"/>
      <c r="B195" s="1050"/>
      <c r="C195" s="1050"/>
      <c r="D195" s="1050"/>
      <c r="E195" s="1050"/>
      <c r="F195" s="1051"/>
      <c r="G195" s="1051"/>
    </row>
    <row r="196" spans="1:7">
      <c r="A196" s="1050"/>
      <c r="B196" s="1050"/>
      <c r="C196" s="1050"/>
      <c r="D196" s="1050"/>
      <c r="E196" s="1050"/>
      <c r="F196" s="1051"/>
      <c r="G196" s="1051"/>
    </row>
    <row r="197" spans="1:7">
      <c r="A197" s="1050"/>
      <c r="B197" s="1050"/>
      <c r="C197" s="1050"/>
      <c r="D197" s="1050"/>
      <c r="E197" s="1050"/>
      <c r="F197" s="1051"/>
      <c r="G197" s="1051"/>
    </row>
    <row r="198" spans="1:7">
      <c r="A198" s="1050"/>
      <c r="B198" s="1050"/>
      <c r="C198" s="1050"/>
      <c r="D198" s="1050"/>
      <c r="E198" s="1050"/>
      <c r="F198" s="1051"/>
      <c r="G198" s="1051"/>
    </row>
    <row r="199" spans="1:7">
      <c r="A199" s="1050"/>
      <c r="B199" s="1050"/>
      <c r="C199" s="1050"/>
      <c r="D199" s="1050"/>
      <c r="E199" s="1050"/>
      <c r="F199" s="1051"/>
      <c r="G199" s="1051"/>
    </row>
    <row r="200" spans="1:7">
      <c r="A200" s="1050"/>
      <c r="B200" s="1050"/>
      <c r="C200" s="1050"/>
      <c r="D200" s="1050"/>
      <c r="E200" s="1050"/>
      <c r="F200" s="1051"/>
      <c r="G200" s="1051"/>
    </row>
    <row r="201" spans="1:7">
      <c r="A201" s="1050"/>
      <c r="B201" s="1050"/>
      <c r="C201" s="1050"/>
      <c r="D201" s="1050"/>
      <c r="E201" s="1050"/>
      <c r="F201" s="1051"/>
      <c r="G201" s="1051"/>
    </row>
    <row r="202" spans="1:7">
      <c r="A202" s="1050"/>
      <c r="B202" s="1050"/>
      <c r="C202" s="1050"/>
      <c r="D202" s="1050"/>
      <c r="E202" s="1050"/>
      <c r="F202" s="1051"/>
      <c r="G202" s="1051"/>
    </row>
    <row r="203" spans="1:7">
      <c r="A203" s="1050"/>
      <c r="B203" s="1050"/>
      <c r="C203" s="1050"/>
      <c r="D203" s="1050"/>
      <c r="E203" s="1050"/>
      <c r="F203" s="1051"/>
      <c r="G203" s="1051"/>
    </row>
    <row r="204" spans="1:7">
      <c r="A204" s="1050"/>
      <c r="B204" s="1050"/>
      <c r="C204" s="1050"/>
      <c r="D204" s="1050"/>
      <c r="E204" s="1050"/>
      <c r="F204" s="1051"/>
      <c r="G204" s="1051"/>
    </row>
    <row r="205" spans="1:7">
      <c r="A205" s="1050"/>
      <c r="B205" s="1050"/>
      <c r="C205" s="1050"/>
      <c r="D205" s="1050"/>
      <c r="E205" s="1050"/>
      <c r="F205" s="1051"/>
      <c r="G205" s="1051"/>
    </row>
    <row r="206" spans="1:7">
      <c r="A206" s="1050"/>
      <c r="B206" s="1050"/>
      <c r="C206" s="1050"/>
      <c r="D206" s="1050"/>
      <c r="E206" s="1050"/>
      <c r="F206" s="1051"/>
      <c r="G206" s="1051"/>
    </row>
    <row r="207" spans="1:7">
      <c r="A207" s="1050"/>
      <c r="B207" s="1050"/>
      <c r="C207" s="1050"/>
      <c r="D207" s="1050"/>
      <c r="E207" s="1050"/>
      <c r="F207" s="1051"/>
      <c r="G207" s="1051"/>
    </row>
    <row r="208" spans="1:7">
      <c r="A208" s="1050"/>
      <c r="B208" s="1050"/>
      <c r="C208" s="1050"/>
      <c r="D208" s="1050"/>
      <c r="E208" s="1050"/>
      <c r="F208" s="1051"/>
      <c r="G208" s="1051"/>
    </row>
    <row r="209" spans="1:7">
      <c r="A209" s="1050"/>
      <c r="B209" s="1050"/>
      <c r="C209" s="1050"/>
      <c r="D209" s="1050"/>
      <c r="E209" s="1050"/>
      <c r="F209" s="1051"/>
      <c r="G209" s="1051"/>
    </row>
    <row r="210" spans="1:7">
      <c r="A210" s="1050"/>
      <c r="B210" s="1050"/>
      <c r="C210" s="1050"/>
      <c r="D210" s="1050"/>
      <c r="E210" s="1050"/>
      <c r="F210" s="1051"/>
      <c r="G210" s="1051"/>
    </row>
    <row r="211" spans="1:7">
      <c r="A211" s="1050"/>
      <c r="B211" s="1050"/>
      <c r="C211" s="1050"/>
      <c r="D211" s="1050"/>
      <c r="E211" s="1050"/>
      <c r="F211" s="1051"/>
      <c r="G211" s="1051"/>
    </row>
    <row r="212" spans="1:7">
      <c r="A212" s="1050"/>
      <c r="B212" s="1050"/>
      <c r="C212" s="1050"/>
      <c r="D212" s="1050"/>
      <c r="E212" s="1050"/>
      <c r="F212" s="1051"/>
      <c r="G212" s="1051"/>
    </row>
    <row r="213" spans="1:7">
      <c r="A213" s="1050"/>
      <c r="B213" s="1050"/>
      <c r="C213" s="1050"/>
      <c r="D213" s="1050"/>
      <c r="E213" s="1050"/>
      <c r="F213" s="1051"/>
      <c r="G213" s="1051"/>
    </row>
    <row r="214" spans="1:7">
      <c r="A214" s="1050"/>
      <c r="B214" s="1050"/>
      <c r="C214" s="1050"/>
      <c r="D214" s="1050"/>
      <c r="E214" s="1050"/>
      <c r="F214" s="1051"/>
      <c r="G214" s="1051"/>
    </row>
    <row r="215" spans="1:7">
      <c r="A215" s="1050"/>
      <c r="B215" s="1050"/>
      <c r="C215" s="1050"/>
      <c r="D215" s="1050"/>
      <c r="E215" s="1050"/>
      <c r="F215" s="1051"/>
      <c r="G215" s="1051"/>
    </row>
    <row r="216" spans="1:7">
      <c r="A216" s="1050"/>
      <c r="B216" s="1050"/>
      <c r="C216" s="1050"/>
      <c r="D216" s="1050"/>
      <c r="E216" s="1050"/>
      <c r="F216" s="1051"/>
      <c r="G216" s="1051"/>
    </row>
    <row r="217" spans="1:7">
      <c r="A217" s="1050"/>
      <c r="B217" s="1050"/>
      <c r="C217" s="1050"/>
      <c r="D217" s="1050"/>
      <c r="E217" s="1050"/>
      <c r="F217" s="1051"/>
      <c r="G217" s="1051"/>
    </row>
    <row r="218" spans="1:7">
      <c r="A218" s="1050"/>
      <c r="B218" s="1050"/>
      <c r="C218" s="1050"/>
      <c r="D218" s="1050"/>
      <c r="E218" s="1050"/>
      <c r="F218" s="1051"/>
      <c r="G218" s="1051"/>
    </row>
    <row r="219" spans="1:7">
      <c r="A219" s="1050"/>
      <c r="B219" s="1050"/>
      <c r="C219" s="1050"/>
      <c r="D219" s="1050"/>
      <c r="E219" s="1050"/>
      <c r="F219" s="1051"/>
      <c r="G219" s="1051"/>
    </row>
    <row r="220" spans="1:7">
      <c r="A220" s="1050"/>
      <c r="B220" s="1050"/>
      <c r="C220" s="1050"/>
      <c r="D220" s="1050"/>
      <c r="E220" s="1050"/>
      <c r="F220" s="1051"/>
      <c r="G220" s="1051"/>
    </row>
    <row r="221" spans="1:7">
      <c r="A221" s="1050"/>
      <c r="B221" s="1050"/>
      <c r="C221" s="1050"/>
      <c r="D221" s="1050"/>
      <c r="E221" s="1050"/>
      <c r="F221" s="1051"/>
      <c r="G221" s="1051"/>
    </row>
    <row r="222" spans="1:7">
      <c r="A222" s="1050"/>
      <c r="B222" s="1050"/>
      <c r="C222" s="1050"/>
      <c r="D222" s="1050"/>
      <c r="E222" s="1050"/>
      <c r="F222" s="1051"/>
      <c r="G222" s="1051"/>
    </row>
    <row r="223" spans="1:7">
      <c r="A223" s="1050"/>
      <c r="B223" s="1050"/>
      <c r="C223" s="1050"/>
      <c r="D223" s="1050"/>
      <c r="E223" s="1050"/>
      <c r="F223" s="1051"/>
      <c r="G223" s="1051"/>
    </row>
    <row r="224" spans="1:7">
      <c r="A224" s="1050"/>
      <c r="B224" s="1050"/>
      <c r="C224" s="1050"/>
      <c r="D224" s="1050"/>
      <c r="E224" s="1050"/>
      <c r="F224" s="1051"/>
      <c r="G224" s="1051"/>
    </row>
    <row r="225" spans="1:7">
      <c r="A225" s="1050"/>
      <c r="B225" s="1050"/>
      <c r="C225" s="1050"/>
      <c r="D225" s="1050"/>
      <c r="E225" s="1050"/>
      <c r="F225" s="1051"/>
      <c r="G225" s="1051"/>
    </row>
    <row r="226" spans="1:7">
      <c r="A226" s="1050"/>
      <c r="B226" s="1050"/>
      <c r="C226" s="1050"/>
      <c r="D226" s="1050"/>
      <c r="E226" s="1050"/>
      <c r="F226" s="1051"/>
      <c r="G226" s="1051"/>
    </row>
    <row r="227" spans="1:7">
      <c r="A227" s="1050"/>
      <c r="B227" s="1050"/>
      <c r="C227" s="1050"/>
      <c r="D227" s="1050"/>
      <c r="E227" s="1050"/>
      <c r="F227" s="1051"/>
      <c r="G227" s="1051"/>
    </row>
    <row r="228" spans="1:7">
      <c r="A228" s="1050"/>
      <c r="B228" s="1050"/>
      <c r="C228" s="1050"/>
      <c r="D228" s="1050"/>
      <c r="E228" s="1050"/>
      <c r="F228" s="1051"/>
      <c r="G228" s="1051"/>
    </row>
    <row r="229" spans="1:7">
      <c r="A229" s="1050"/>
      <c r="B229" s="1050"/>
      <c r="C229" s="1050"/>
      <c r="D229" s="1050"/>
      <c r="E229" s="1050"/>
      <c r="F229" s="1051"/>
      <c r="G229" s="1051"/>
    </row>
    <row r="230" spans="1:7">
      <c r="A230" s="1050"/>
      <c r="B230" s="1050"/>
      <c r="C230" s="1050"/>
      <c r="D230" s="1050"/>
      <c r="E230" s="1050"/>
      <c r="F230" s="1051"/>
      <c r="G230" s="1051"/>
    </row>
    <row r="231" spans="1:7">
      <c r="A231" s="1050"/>
      <c r="B231" s="1050"/>
      <c r="C231" s="1050"/>
      <c r="D231" s="1050"/>
      <c r="E231" s="1050"/>
      <c r="F231" s="1051"/>
      <c r="G231" s="1051"/>
    </row>
    <row r="232" spans="1:7">
      <c r="A232" s="1050"/>
      <c r="B232" s="1050"/>
      <c r="C232" s="1050"/>
      <c r="D232" s="1050"/>
      <c r="E232" s="1050"/>
      <c r="F232" s="1051"/>
      <c r="G232" s="1051"/>
    </row>
    <row r="233" spans="1:7">
      <c r="A233" s="1050"/>
      <c r="B233" s="1050"/>
      <c r="C233" s="1050"/>
      <c r="D233" s="1050"/>
      <c r="E233" s="1050"/>
      <c r="F233" s="1051"/>
      <c r="G233" s="1051"/>
    </row>
    <row r="234" spans="1:7">
      <c r="A234" s="1050"/>
      <c r="B234" s="1050"/>
      <c r="C234" s="1050"/>
      <c r="D234" s="1050"/>
      <c r="E234" s="1050"/>
      <c r="F234" s="1051"/>
      <c r="G234" s="1051"/>
    </row>
    <row r="235" spans="1:7">
      <c r="A235" s="1050"/>
      <c r="B235" s="1050"/>
      <c r="C235" s="1050"/>
      <c r="D235" s="1050"/>
      <c r="E235" s="1050"/>
      <c r="F235" s="1051"/>
      <c r="G235" s="1051"/>
    </row>
    <row r="236" spans="1:7">
      <c r="A236" s="1050"/>
      <c r="B236" s="1050"/>
      <c r="C236" s="1050"/>
      <c r="D236" s="1050"/>
      <c r="E236" s="1050"/>
      <c r="F236" s="1051"/>
      <c r="G236" s="1051"/>
    </row>
    <row r="237" spans="1:7">
      <c r="A237" s="1050"/>
      <c r="B237" s="1050"/>
      <c r="C237" s="1050"/>
      <c r="D237" s="1050"/>
      <c r="E237" s="1050"/>
      <c r="F237" s="1051"/>
      <c r="G237" s="1051"/>
    </row>
    <row r="238" spans="1:7">
      <c r="A238" s="1050"/>
      <c r="B238" s="1050"/>
      <c r="C238" s="1050"/>
      <c r="D238" s="1050"/>
      <c r="E238" s="1050"/>
      <c r="F238" s="1051"/>
      <c r="G238" s="1051"/>
    </row>
    <row r="239" spans="1:7">
      <c r="A239" s="1050"/>
      <c r="B239" s="1050"/>
      <c r="C239" s="1050"/>
      <c r="D239" s="1050"/>
      <c r="E239" s="1050"/>
      <c r="F239" s="1051"/>
      <c r="G239" s="1051"/>
    </row>
    <row r="240" spans="1:7">
      <c r="A240" s="1050"/>
      <c r="B240" s="1050"/>
      <c r="C240" s="1050"/>
      <c r="D240" s="1050"/>
      <c r="E240" s="1050"/>
      <c r="F240" s="1051"/>
      <c r="G240" s="1051"/>
    </row>
    <row r="241" spans="1:7">
      <c r="A241" s="1050"/>
      <c r="B241" s="1050"/>
      <c r="C241" s="1050"/>
      <c r="D241" s="1050"/>
      <c r="E241" s="1050"/>
      <c r="F241" s="1051"/>
      <c r="G241" s="1051"/>
    </row>
    <row r="242" spans="1:7">
      <c r="A242" s="1050"/>
      <c r="B242" s="1050"/>
      <c r="C242" s="1050"/>
      <c r="D242" s="1050"/>
      <c r="E242" s="1050"/>
      <c r="F242" s="1051"/>
      <c r="G242" s="1051"/>
    </row>
    <row r="243" spans="1:7">
      <c r="A243" s="1050"/>
      <c r="B243" s="1050"/>
      <c r="C243" s="1050"/>
      <c r="D243" s="1050"/>
      <c r="E243" s="1050"/>
      <c r="F243" s="1051"/>
      <c r="G243" s="1051"/>
    </row>
    <row r="244" spans="1:7">
      <c r="A244" s="1050"/>
      <c r="B244" s="1050"/>
      <c r="C244" s="1050"/>
      <c r="D244" s="1050"/>
      <c r="E244" s="1050"/>
      <c r="F244" s="1051"/>
      <c r="G244" s="1051"/>
    </row>
    <row r="245" spans="1:7">
      <c r="A245" s="1050"/>
      <c r="B245" s="1050"/>
      <c r="C245" s="1050"/>
      <c r="D245" s="1050"/>
      <c r="E245" s="1050"/>
      <c r="F245" s="1051"/>
      <c r="G245" s="1051"/>
    </row>
    <row r="246" spans="1:7">
      <c r="A246" s="1050"/>
      <c r="B246" s="1050"/>
      <c r="C246" s="1050"/>
      <c r="D246" s="1050"/>
      <c r="E246" s="1050"/>
      <c r="F246" s="1051"/>
      <c r="G246" s="1051"/>
    </row>
    <row r="247" spans="1:7">
      <c r="A247" s="1050"/>
      <c r="B247" s="1050"/>
      <c r="C247" s="1050"/>
      <c r="D247" s="1050"/>
      <c r="E247" s="1050"/>
      <c r="F247" s="1051"/>
      <c r="G247" s="1051"/>
    </row>
    <row r="248" spans="1:7">
      <c r="A248" s="1050"/>
      <c r="B248" s="1050"/>
      <c r="C248" s="1050"/>
      <c r="D248" s="1050"/>
      <c r="E248" s="1050"/>
      <c r="F248" s="1051"/>
      <c r="G248" s="1051"/>
    </row>
    <row r="249" spans="1:7">
      <c r="A249" s="1050"/>
      <c r="B249" s="1050"/>
      <c r="C249" s="1050"/>
      <c r="D249" s="1050"/>
      <c r="E249" s="1050"/>
      <c r="F249" s="1051"/>
      <c r="G249" s="1051"/>
    </row>
    <row r="250" spans="1:7">
      <c r="A250" s="1050"/>
      <c r="B250" s="1050"/>
      <c r="C250" s="1050"/>
      <c r="D250" s="1050"/>
      <c r="E250" s="1050"/>
      <c r="F250" s="1051"/>
      <c r="G250" s="1051"/>
    </row>
    <row r="251" spans="1:7">
      <c r="A251" s="1050"/>
      <c r="B251" s="1050"/>
      <c r="C251" s="1050"/>
      <c r="D251" s="1050"/>
      <c r="E251" s="1050"/>
      <c r="F251" s="1051"/>
      <c r="G251" s="1051"/>
    </row>
    <row r="252" spans="1:7">
      <c r="A252" s="1050"/>
      <c r="B252" s="1050"/>
      <c r="C252" s="1050"/>
      <c r="D252" s="1050"/>
      <c r="E252" s="1050"/>
      <c r="F252" s="1051"/>
      <c r="G252" s="1051"/>
    </row>
    <row r="253" spans="1:7">
      <c r="A253" s="1050"/>
      <c r="B253" s="1050"/>
      <c r="C253" s="1050"/>
      <c r="D253" s="1050"/>
      <c r="E253" s="1050"/>
      <c r="F253" s="1051"/>
      <c r="G253" s="1051"/>
    </row>
    <row r="254" spans="1:7">
      <c r="A254" s="1050"/>
      <c r="B254" s="1050"/>
      <c r="C254" s="1050"/>
      <c r="D254" s="1050"/>
      <c r="E254" s="1050"/>
      <c r="F254" s="1051"/>
      <c r="G254" s="1051"/>
    </row>
    <row r="255" spans="1:7">
      <c r="A255" s="1050"/>
      <c r="B255" s="1050"/>
      <c r="C255" s="1050"/>
      <c r="D255" s="1050"/>
      <c r="E255" s="1050"/>
      <c r="F255" s="1051"/>
      <c r="G255" s="1051"/>
    </row>
    <row r="256" spans="1:7">
      <c r="A256" s="1050"/>
      <c r="B256" s="1050"/>
      <c r="C256" s="1050"/>
      <c r="D256" s="1050"/>
      <c r="E256" s="1050"/>
      <c r="F256" s="1051"/>
      <c r="G256" s="1051"/>
    </row>
    <row r="257" spans="1:7">
      <c r="A257" s="1050"/>
      <c r="B257" s="1050"/>
      <c r="C257" s="1050"/>
      <c r="D257" s="1050"/>
      <c r="E257" s="1050"/>
      <c r="F257" s="1051"/>
      <c r="G257" s="1051"/>
    </row>
    <row r="258" spans="1:7">
      <c r="A258" s="1050"/>
      <c r="B258" s="1050"/>
      <c r="C258" s="1050"/>
      <c r="D258" s="1050"/>
      <c r="E258" s="1050"/>
      <c r="F258" s="1051"/>
      <c r="G258" s="1051"/>
    </row>
    <row r="259" spans="1:7">
      <c r="A259" s="1050"/>
      <c r="B259" s="1050"/>
      <c r="C259" s="1050"/>
      <c r="D259" s="1050"/>
      <c r="E259" s="1050"/>
      <c r="F259" s="1051"/>
      <c r="G259" s="1051"/>
    </row>
    <row r="260" spans="1:7">
      <c r="A260" s="1050"/>
      <c r="B260" s="1050"/>
      <c r="C260" s="1050"/>
      <c r="D260" s="1050"/>
      <c r="E260" s="1050"/>
      <c r="F260" s="1051"/>
      <c r="G260" s="1051"/>
    </row>
    <row r="261" spans="1:7">
      <c r="A261" s="1050"/>
      <c r="B261" s="1050"/>
      <c r="C261" s="1050"/>
      <c r="D261" s="1050"/>
      <c r="E261" s="1050"/>
      <c r="F261" s="1051"/>
      <c r="G261" s="1051"/>
    </row>
    <row r="262" spans="1:7">
      <c r="A262" s="1050"/>
      <c r="B262" s="1050"/>
      <c r="C262" s="1050"/>
      <c r="D262" s="1050"/>
      <c r="E262" s="1050"/>
      <c r="F262" s="1051"/>
      <c r="G262" s="1051"/>
    </row>
    <row r="263" spans="1:7">
      <c r="A263" s="1050"/>
      <c r="B263" s="1050"/>
      <c r="C263" s="1050"/>
      <c r="D263" s="1050"/>
      <c r="E263" s="1050"/>
      <c r="F263" s="1051"/>
      <c r="G263" s="1051"/>
    </row>
    <row r="264" spans="1:7">
      <c r="A264" s="1050"/>
      <c r="B264" s="1050"/>
      <c r="C264" s="1050"/>
      <c r="D264" s="1050"/>
      <c r="E264" s="1050"/>
      <c r="F264" s="1051"/>
      <c r="G264" s="1051"/>
    </row>
    <row r="265" spans="1:7">
      <c r="A265" s="1050"/>
      <c r="B265" s="1050"/>
      <c r="C265" s="1050"/>
      <c r="D265" s="1050"/>
      <c r="E265" s="1050"/>
      <c r="F265" s="1051"/>
      <c r="G265" s="1051"/>
    </row>
    <row r="266" spans="1:7">
      <c r="A266" s="1050"/>
      <c r="B266" s="1050"/>
      <c r="C266" s="1050"/>
      <c r="D266" s="1050"/>
      <c r="E266" s="1050"/>
      <c r="F266" s="1051"/>
      <c r="G266" s="1051"/>
    </row>
    <row r="267" spans="1:7">
      <c r="A267" s="1050"/>
      <c r="B267" s="1050"/>
      <c r="C267" s="1050"/>
      <c r="D267" s="1050"/>
      <c r="E267" s="1050"/>
      <c r="F267" s="1051"/>
      <c r="G267" s="1051"/>
    </row>
    <row r="268" spans="1:7">
      <c r="A268" s="1050"/>
      <c r="B268" s="1050"/>
      <c r="C268" s="1050"/>
      <c r="D268" s="1050"/>
      <c r="E268" s="1050"/>
      <c r="F268" s="1051"/>
      <c r="G268" s="1051"/>
    </row>
    <row r="269" spans="1:7">
      <c r="A269" s="1050"/>
      <c r="B269" s="1050"/>
      <c r="C269" s="1050"/>
      <c r="D269" s="1050"/>
      <c r="E269" s="1050"/>
      <c r="F269" s="1051"/>
      <c r="G269" s="1051"/>
    </row>
    <row r="270" spans="1:7">
      <c r="A270" s="1050"/>
      <c r="B270" s="1050"/>
      <c r="C270" s="1050"/>
      <c r="D270" s="1050"/>
      <c r="E270" s="1050"/>
      <c r="F270" s="1051"/>
      <c r="G270" s="1051"/>
    </row>
    <row r="271" spans="1:7">
      <c r="A271" s="1050"/>
      <c r="B271" s="1050"/>
      <c r="C271" s="1050"/>
      <c r="D271" s="1050"/>
      <c r="E271" s="1050"/>
      <c r="F271" s="1051"/>
      <c r="G271" s="1051"/>
    </row>
    <row r="272" spans="1:7">
      <c r="A272" s="1050"/>
      <c r="B272" s="1050"/>
      <c r="C272" s="1050"/>
      <c r="D272" s="1050"/>
      <c r="E272" s="1050"/>
      <c r="F272" s="1051"/>
      <c r="G272" s="1051"/>
    </row>
    <row r="273" spans="1:7">
      <c r="A273" s="1050"/>
      <c r="B273" s="1050"/>
      <c r="C273" s="1050"/>
      <c r="D273" s="1050"/>
      <c r="E273" s="1050"/>
      <c r="F273" s="1051"/>
      <c r="G273" s="1051"/>
    </row>
    <row r="274" spans="1:7">
      <c r="A274" s="1050"/>
      <c r="B274" s="1050"/>
      <c r="C274" s="1050"/>
      <c r="D274" s="1050"/>
      <c r="E274" s="1050"/>
      <c r="F274" s="1051"/>
      <c r="G274" s="1051"/>
    </row>
    <row r="275" spans="1:7">
      <c r="A275" s="1050"/>
      <c r="B275" s="1050"/>
      <c r="C275" s="1050"/>
      <c r="D275" s="1050"/>
      <c r="E275" s="1050"/>
      <c r="F275" s="1051"/>
      <c r="G275" s="1051"/>
    </row>
    <row r="276" spans="1:7">
      <c r="A276" s="1050"/>
      <c r="B276" s="1050"/>
      <c r="C276" s="1050"/>
      <c r="D276" s="1050"/>
      <c r="E276" s="1050"/>
      <c r="F276" s="1051"/>
      <c r="G276" s="1051"/>
    </row>
    <row r="277" spans="1:7">
      <c r="A277" s="1050"/>
      <c r="B277" s="1050"/>
      <c r="C277" s="1050"/>
      <c r="D277" s="1050"/>
      <c r="E277" s="1050"/>
      <c r="F277" s="1051"/>
      <c r="G277" s="1051"/>
    </row>
    <row r="278" spans="1:7">
      <c r="A278" s="1050"/>
      <c r="B278" s="1050"/>
      <c r="C278" s="1050"/>
      <c r="D278" s="1050"/>
      <c r="E278" s="1050"/>
      <c r="F278" s="1051"/>
      <c r="G278" s="1051"/>
    </row>
    <row r="279" spans="1:7">
      <c r="A279" s="1050"/>
      <c r="B279" s="1050"/>
      <c r="C279" s="1050"/>
      <c r="D279" s="1050"/>
      <c r="E279" s="1050"/>
      <c r="F279" s="1051"/>
      <c r="G279" s="1051"/>
    </row>
    <row r="280" spans="1:7">
      <c r="A280" s="1050"/>
      <c r="B280" s="1050"/>
      <c r="C280" s="1050"/>
      <c r="D280" s="1050"/>
      <c r="E280" s="1050"/>
      <c r="F280" s="1051"/>
      <c r="G280" s="1051"/>
    </row>
    <row r="281" spans="1:7">
      <c r="A281" s="1050"/>
      <c r="B281" s="1050"/>
      <c r="C281" s="1050"/>
      <c r="D281" s="1050"/>
      <c r="E281" s="1050"/>
      <c r="F281" s="1051"/>
      <c r="G281" s="1051"/>
    </row>
    <row r="282" spans="1:7">
      <c r="A282" s="1050"/>
      <c r="B282" s="1050"/>
      <c r="C282" s="1050"/>
      <c r="D282" s="1050"/>
      <c r="E282" s="1050"/>
      <c r="F282" s="1051"/>
      <c r="G282" s="1051"/>
    </row>
    <row r="283" spans="1:7">
      <c r="A283" s="1050"/>
      <c r="B283" s="1050"/>
      <c r="C283" s="1050"/>
      <c r="D283" s="1050"/>
      <c r="E283" s="1050"/>
      <c r="F283" s="1051"/>
      <c r="G283" s="1051"/>
    </row>
    <row r="284" spans="1:7">
      <c r="A284" s="1050"/>
      <c r="B284" s="1050"/>
      <c r="C284" s="1050"/>
      <c r="D284" s="1050"/>
      <c r="E284" s="1050"/>
      <c r="F284" s="1051"/>
      <c r="G284" s="1051"/>
    </row>
    <row r="285" spans="1:7">
      <c r="A285" s="1050"/>
      <c r="B285" s="1050"/>
      <c r="C285" s="1050"/>
      <c r="D285" s="1050"/>
      <c r="E285" s="1050"/>
      <c r="F285" s="1051"/>
      <c r="G285" s="1051"/>
    </row>
    <row r="286" spans="1:7">
      <c r="A286" s="1050"/>
      <c r="B286" s="1050"/>
      <c r="C286" s="1050"/>
      <c r="D286" s="1050"/>
      <c r="E286" s="1050"/>
      <c r="F286" s="1051"/>
      <c r="G286" s="1051"/>
    </row>
    <row r="287" spans="1:7">
      <c r="A287" s="1050"/>
      <c r="B287" s="1050"/>
      <c r="C287" s="1050"/>
      <c r="D287" s="1050"/>
      <c r="E287" s="1050"/>
      <c r="F287" s="1051"/>
      <c r="G287" s="1051"/>
    </row>
    <row r="288" spans="1:7">
      <c r="A288" s="1050"/>
      <c r="B288" s="1050"/>
      <c r="C288" s="1050"/>
      <c r="D288" s="1050"/>
      <c r="E288" s="1050"/>
      <c r="F288" s="1051"/>
      <c r="G288" s="1051"/>
    </row>
    <row r="289" spans="1:7">
      <c r="A289" s="1050"/>
      <c r="B289" s="1050"/>
      <c r="C289" s="1050"/>
      <c r="D289" s="1050"/>
      <c r="E289" s="1050"/>
      <c r="F289" s="1051"/>
      <c r="G289" s="1051"/>
    </row>
    <row r="290" spans="1:7">
      <c r="A290" s="1050"/>
      <c r="B290" s="1050"/>
      <c r="C290" s="1050"/>
      <c r="D290" s="1050"/>
      <c r="E290" s="1050"/>
      <c r="F290" s="1051"/>
      <c r="G290" s="1051"/>
    </row>
    <row r="291" spans="1:7">
      <c r="A291" s="1050"/>
      <c r="B291" s="1050"/>
      <c r="C291" s="1050"/>
      <c r="D291" s="1050"/>
      <c r="E291" s="1050"/>
      <c r="F291" s="1051"/>
      <c r="G291" s="1051"/>
    </row>
    <row r="292" spans="1:7">
      <c r="A292" s="1050"/>
      <c r="B292" s="1050"/>
      <c r="C292" s="1050"/>
      <c r="D292" s="1050"/>
      <c r="E292" s="1050"/>
      <c r="F292" s="1051"/>
      <c r="G292" s="1051"/>
    </row>
    <row r="293" spans="1:7">
      <c r="A293" s="1050"/>
      <c r="B293" s="1050"/>
      <c r="C293" s="1050"/>
      <c r="D293" s="1050"/>
      <c r="E293" s="1050"/>
      <c r="F293" s="1051"/>
      <c r="G293" s="1051"/>
    </row>
    <row r="294" spans="1:7">
      <c r="A294" s="1050"/>
      <c r="B294" s="1050"/>
      <c r="C294" s="1050"/>
      <c r="D294" s="1050"/>
      <c r="E294" s="1050"/>
      <c r="F294" s="1051"/>
      <c r="G294" s="1051"/>
    </row>
    <row r="295" spans="1:7">
      <c r="A295" s="1050"/>
      <c r="B295" s="1050"/>
      <c r="C295" s="1050"/>
      <c r="D295" s="1050"/>
      <c r="E295" s="1050"/>
      <c r="F295" s="1051"/>
      <c r="G295" s="1051"/>
    </row>
    <row r="296" spans="1:7">
      <c r="A296" s="1050"/>
      <c r="B296" s="1050"/>
      <c r="C296" s="1050"/>
      <c r="D296" s="1050"/>
      <c r="E296" s="1050"/>
      <c r="F296" s="1051"/>
      <c r="G296" s="1051"/>
    </row>
    <row r="297" spans="1:7">
      <c r="A297" s="1050"/>
      <c r="B297" s="1050"/>
      <c r="C297" s="1050"/>
      <c r="D297" s="1050"/>
      <c r="E297" s="1050"/>
      <c r="F297" s="1051"/>
      <c r="G297" s="1051"/>
    </row>
    <row r="298" spans="1:7">
      <c r="A298" s="1050"/>
      <c r="B298" s="1050"/>
      <c r="C298" s="1050"/>
      <c r="D298" s="1050"/>
      <c r="E298" s="1050"/>
      <c r="F298" s="1051"/>
      <c r="G298" s="1051"/>
    </row>
    <row r="299" spans="1:7">
      <c r="A299" s="1050"/>
      <c r="B299" s="1050"/>
      <c r="C299" s="1050"/>
      <c r="D299" s="1050"/>
      <c r="E299" s="1050"/>
      <c r="F299" s="1051"/>
      <c r="G299" s="1051"/>
    </row>
    <row r="300" spans="1:7">
      <c r="A300" s="1050"/>
      <c r="B300" s="1050"/>
      <c r="C300" s="1050"/>
      <c r="D300" s="1050"/>
      <c r="E300" s="1050"/>
      <c r="F300" s="1051"/>
      <c r="G300" s="1051"/>
    </row>
    <row r="301" spans="1:7">
      <c r="A301" s="1050"/>
      <c r="B301" s="1050"/>
      <c r="C301" s="1050"/>
      <c r="D301" s="1050"/>
      <c r="E301" s="1050"/>
      <c r="F301" s="1051"/>
      <c r="G301" s="1051"/>
    </row>
    <row r="302" spans="1:7">
      <c r="A302" s="1050"/>
      <c r="B302" s="1050"/>
      <c r="C302" s="1050"/>
      <c r="D302" s="1050"/>
      <c r="E302" s="1050"/>
      <c r="F302" s="1051"/>
      <c r="G302" s="1051"/>
    </row>
    <row r="303" spans="1:7">
      <c r="A303" s="1050"/>
      <c r="B303" s="1050"/>
      <c r="C303" s="1050"/>
      <c r="D303" s="1050"/>
      <c r="E303" s="1050"/>
      <c r="F303" s="1051"/>
      <c r="G303" s="1051"/>
    </row>
    <row r="304" spans="1:7">
      <c r="A304" s="1050"/>
      <c r="B304" s="1050"/>
      <c r="C304" s="1050"/>
      <c r="D304" s="1050"/>
      <c r="E304" s="1050"/>
      <c r="F304" s="1051"/>
      <c r="G304" s="1051"/>
    </row>
    <row r="305" spans="1:7">
      <c r="A305" s="1050"/>
      <c r="B305" s="1050"/>
      <c r="C305" s="1050"/>
      <c r="D305" s="1050"/>
      <c r="E305" s="1050"/>
      <c r="F305" s="1051"/>
      <c r="G305" s="1051"/>
    </row>
    <row r="306" spans="1:7">
      <c r="A306" s="1050"/>
      <c r="B306" s="1050"/>
      <c r="C306" s="1050"/>
      <c r="D306" s="1050"/>
      <c r="E306" s="1050"/>
      <c r="F306" s="1051"/>
      <c r="G306" s="1051"/>
    </row>
    <row r="307" spans="1:7">
      <c r="A307" s="1050"/>
      <c r="B307" s="1050"/>
      <c r="C307" s="1050"/>
      <c r="D307" s="1050"/>
      <c r="E307" s="1050"/>
      <c r="F307" s="1051"/>
      <c r="G307" s="1051"/>
    </row>
    <row r="308" spans="1:7">
      <c r="A308" s="1050"/>
      <c r="B308" s="1050"/>
      <c r="C308" s="1050"/>
      <c r="D308" s="1050"/>
      <c r="E308" s="1050"/>
      <c r="F308" s="1051"/>
      <c r="G308" s="1051"/>
    </row>
    <row r="309" spans="1:7">
      <c r="A309" s="1050"/>
      <c r="B309" s="1050"/>
      <c r="C309" s="1050"/>
      <c r="D309" s="1050"/>
      <c r="E309" s="1050"/>
      <c r="F309" s="1051"/>
      <c r="G309" s="1051"/>
    </row>
    <row r="310" spans="1:7">
      <c r="A310" s="1050"/>
      <c r="B310" s="1050"/>
      <c r="C310" s="1050"/>
      <c r="D310" s="1050"/>
      <c r="E310" s="1050"/>
      <c r="F310" s="1051"/>
      <c r="G310" s="1051"/>
    </row>
    <row r="311" spans="1:7">
      <c r="A311" s="1050"/>
      <c r="B311" s="1050"/>
      <c r="C311" s="1050"/>
      <c r="D311" s="1050"/>
      <c r="E311" s="1050"/>
      <c r="F311" s="1051"/>
      <c r="G311" s="1051"/>
    </row>
    <row r="312" spans="1:7">
      <c r="A312" s="1050"/>
      <c r="B312" s="1050"/>
      <c r="C312" s="1050"/>
      <c r="D312" s="1050"/>
      <c r="E312" s="1050"/>
      <c r="F312" s="1051"/>
      <c r="G312" s="1051"/>
    </row>
    <row r="313" spans="1:7">
      <c r="A313" s="1050"/>
      <c r="B313" s="1050"/>
      <c r="C313" s="1050"/>
      <c r="D313" s="1050"/>
      <c r="E313" s="1050"/>
      <c r="F313" s="1051"/>
      <c r="G313" s="1051"/>
    </row>
    <row r="314" spans="1:7">
      <c r="A314" s="1050"/>
      <c r="B314" s="1050"/>
      <c r="C314" s="1050"/>
      <c r="D314" s="1050"/>
      <c r="E314" s="1050"/>
      <c r="F314" s="1051"/>
      <c r="G314" s="1051"/>
    </row>
    <row r="315" spans="1:7">
      <c r="A315" s="1050"/>
      <c r="B315" s="1050"/>
      <c r="C315" s="1050"/>
      <c r="D315" s="1050"/>
      <c r="E315" s="1050"/>
      <c r="F315" s="1051"/>
      <c r="G315" s="1051"/>
    </row>
    <row r="316" spans="1:7">
      <c r="A316" s="1050"/>
      <c r="B316" s="1050"/>
      <c r="C316" s="1050"/>
      <c r="D316" s="1050"/>
      <c r="E316" s="1050"/>
      <c r="F316" s="1051"/>
      <c r="G316" s="1051"/>
    </row>
    <row r="317" spans="1:7">
      <c r="A317" s="1050"/>
      <c r="B317" s="1050"/>
      <c r="C317" s="1050"/>
      <c r="D317" s="1050"/>
      <c r="E317" s="1050"/>
      <c r="F317" s="1051"/>
      <c r="G317" s="1051"/>
    </row>
    <row r="318" spans="1:7">
      <c r="A318" s="1050"/>
      <c r="B318" s="1050"/>
      <c r="C318" s="1050"/>
      <c r="D318" s="1050"/>
      <c r="E318" s="1050"/>
      <c r="F318" s="1051"/>
      <c r="G318" s="1051"/>
    </row>
    <row r="319" spans="1:7">
      <c r="A319" s="1050"/>
      <c r="B319" s="1050"/>
      <c r="C319" s="1050"/>
      <c r="D319" s="1050"/>
      <c r="E319" s="1050"/>
      <c r="F319" s="1051"/>
      <c r="G319" s="1051"/>
    </row>
    <row r="320" spans="1:7">
      <c r="A320" s="1050"/>
      <c r="B320" s="1050"/>
      <c r="C320" s="1050"/>
      <c r="D320" s="1050"/>
      <c r="E320" s="1050"/>
      <c r="F320" s="1051"/>
      <c r="G320" s="1051"/>
    </row>
    <row r="321" spans="1:7">
      <c r="A321" s="1050"/>
      <c r="B321" s="1050"/>
      <c r="C321" s="1050"/>
      <c r="D321" s="1050"/>
      <c r="E321" s="1050"/>
      <c r="F321" s="1051"/>
      <c r="G321" s="1051"/>
    </row>
    <row r="322" spans="1:7">
      <c r="A322" s="1050"/>
      <c r="B322" s="1050"/>
      <c r="C322" s="1050"/>
      <c r="D322" s="1050"/>
      <c r="E322" s="1050"/>
      <c r="F322" s="1051"/>
      <c r="G322" s="1051"/>
    </row>
    <row r="323" spans="1:7">
      <c r="A323" s="1050"/>
      <c r="B323" s="1050"/>
      <c r="C323" s="1050"/>
      <c r="D323" s="1050"/>
      <c r="E323" s="1050"/>
      <c r="F323" s="1051"/>
      <c r="G323" s="1051"/>
    </row>
    <row r="324" spans="1:7">
      <c r="A324" s="1050"/>
      <c r="B324" s="1050"/>
      <c r="C324" s="1050"/>
      <c r="D324" s="1050"/>
      <c r="E324" s="1050"/>
      <c r="F324" s="1051"/>
      <c r="G324" s="1051"/>
    </row>
    <row r="325" spans="1:7">
      <c r="A325" s="1050"/>
      <c r="B325" s="1050"/>
      <c r="C325" s="1050"/>
      <c r="D325" s="1050"/>
      <c r="E325" s="1050"/>
      <c r="F325" s="1051"/>
      <c r="G325" s="1051"/>
    </row>
    <row r="326" spans="1:7">
      <c r="A326" s="1050"/>
      <c r="B326" s="1050"/>
      <c r="C326" s="1050"/>
      <c r="D326" s="1050"/>
      <c r="E326" s="1050"/>
      <c r="F326" s="1051"/>
      <c r="G326" s="1051"/>
    </row>
    <row r="327" spans="1:7">
      <c r="A327" s="1050"/>
      <c r="B327" s="1050"/>
      <c r="C327" s="1050"/>
      <c r="D327" s="1050"/>
      <c r="E327" s="1050"/>
      <c r="F327" s="1051"/>
      <c r="G327" s="1051"/>
    </row>
    <row r="328" spans="1:7">
      <c r="A328" s="1050"/>
      <c r="B328" s="1050"/>
      <c r="C328" s="1050"/>
      <c r="D328" s="1050"/>
      <c r="E328" s="1050"/>
      <c r="F328" s="1051"/>
      <c r="G328" s="1051"/>
    </row>
    <row r="329" spans="1:7">
      <c r="A329" s="1050"/>
      <c r="B329" s="1050"/>
      <c r="C329" s="1050"/>
      <c r="D329" s="1050"/>
      <c r="E329" s="1050"/>
      <c r="F329" s="1051"/>
      <c r="G329" s="1051"/>
    </row>
    <row r="330" spans="1:7">
      <c r="A330" s="1050"/>
      <c r="B330" s="1050"/>
      <c r="C330" s="1050"/>
      <c r="D330" s="1050"/>
      <c r="E330" s="1050"/>
      <c r="F330" s="1051"/>
      <c r="G330" s="1051"/>
    </row>
    <row r="331" spans="1:7">
      <c r="A331" s="1050"/>
      <c r="B331" s="1050"/>
      <c r="C331" s="1050"/>
      <c r="D331" s="1050"/>
      <c r="E331" s="1050"/>
      <c r="F331" s="1051"/>
      <c r="G331" s="1051"/>
    </row>
    <row r="332" spans="1:7">
      <c r="A332" s="1050"/>
      <c r="B332" s="1050"/>
      <c r="C332" s="1050"/>
      <c r="D332" s="1050"/>
      <c r="E332" s="1050"/>
      <c r="F332" s="1051"/>
      <c r="G332" s="1051"/>
    </row>
    <row r="333" spans="1:7">
      <c r="A333" s="1050"/>
      <c r="B333" s="1050"/>
      <c r="C333" s="1050"/>
      <c r="D333" s="1050"/>
      <c r="E333" s="1050"/>
      <c r="F333" s="1051"/>
      <c r="G333" s="1051"/>
    </row>
    <row r="334" spans="1:7">
      <c r="A334" s="1050"/>
      <c r="B334" s="1050"/>
      <c r="C334" s="1050"/>
      <c r="D334" s="1050"/>
      <c r="E334" s="1050"/>
      <c r="F334" s="1051"/>
      <c r="G334" s="1051"/>
    </row>
    <row r="335" spans="1:7">
      <c r="A335" s="1050"/>
      <c r="B335" s="1050"/>
      <c r="C335" s="1050"/>
      <c r="D335" s="1050"/>
      <c r="E335" s="1050"/>
      <c r="F335" s="1051"/>
      <c r="G335" s="1051"/>
    </row>
    <row r="336" spans="1:7">
      <c r="A336" s="1050"/>
      <c r="B336" s="1050"/>
      <c r="C336" s="1050"/>
      <c r="D336" s="1050"/>
      <c r="E336" s="1050"/>
      <c r="F336" s="1051"/>
      <c r="G336" s="1051"/>
    </row>
    <row r="337" spans="1:7">
      <c r="A337" s="1050"/>
      <c r="B337" s="1050"/>
      <c r="C337" s="1050"/>
      <c r="D337" s="1050"/>
      <c r="E337" s="1050"/>
      <c r="F337" s="1051"/>
      <c r="G337" s="1051"/>
    </row>
    <row r="338" spans="1:7">
      <c r="A338" s="1050"/>
      <c r="B338" s="1050"/>
      <c r="C338" s="1050"/>
      <c r="D338" s="1050"/>
      <c r="E338" s="1050"/>
      <c r="F338" s="1051"/>
      <c r="G338" s="1051"/>
    </row>
    <row r="339" spans="1:7">
      <c r="A339" s="1050"/>
      <c r="B339" s="1050"/>
      <c r="C339" s="1050"/>
      <c r="D339" s="1050"/>
      <c r="E339" s="1050"/>
      <c r="F339" s="1051"/>
      <c r="G339" s="1051"/>
    </row>
    <row r="340" spans="1:7">
      <c r="A340" s="1050"/>
      <c r="B340" s="1050"/>
      <c r="C340" s="1050"/>
      <c r="D340" s="1050"/>
      <c r="E340" s="1050"/>
      <c r="F340" s="1051"/>
      <c r="G340" s="1051"/>
    </row>
    <row r="341" spans="1:7">
      <c r="A341" s="1050"/>
      <c r="B341" s="1050"/>
      <c r="C341" s="1050"/>
      <c r="D341" s="1050"/>
      <c r="E341" s="1050"/>
      <c r="F341" s="1051"/>
      <c r="G341" s="1051"/>
    </row>
    <row r="342" spans="1:7">
      <c r="A342" s="1050"/>
      <c r="B342" s="1050"/>
      <c r="C342" s="1050"/>
      <c r="D342" s="1050"/>
      <c r="E342" s="1050"/>
      <c r="F342" s="1051"/>
      <c r="G342" s="1051"/>
    </row>
    <row r="343" spans="1:7">
      <c r="A343" s="1050"/>
      <c r="B343" s="1050"/>
      <c r="C343" s="1050"/>
      <c r="D343" s="1050"/>
      <c r="E343" s="1050"/>
      <c r="F343" s="1051"/>
      <c r="G343" s="1051"/>
    </row>
    <row r="344" spans="1:7">
      <c r="A344" s="1050"/>
      <c r="B344" s="1050"/>
      <c r="C344" s="1050"/>
      <c r="D344" s="1050"/>
      <c r="E344" s="1050"/>
      <c r="F344" s="1051"/>
      <c r="G344" s="1051"/>
    </row>
    <row r="345" spans="1:7">
      <c r="A345" s="1050"/>
      <c r="B345" s="1050"/>
      <c r="C345" s="1050"/>
      <c r="D345" s="1050"/>
      <c r="E345" s="1050"/>
      <c r="F345" s="1051"/>
      <c r="G345" s="1051"/>
    </row>
    <row r="346" spans="1:7">
      <c r="A346" s="1050"/>
      <c r="B346" s="1050"/>
      <c r="C346" s="1050"/>
      <c r="D346" s="1050"/>
      <c r="E346" s="1050"/>
      <c r="F346" s="1051"/>
      <c r="G346" s="1051"/>
    </row>
    <row r="347" spans="1:7">
      <c r="A347" s="1050"/>
      <c r="B347" s="1050"/>
      <c r="C347" s="1050"/>
      <c r="D347" s="1050"/>
      <c r="E347" s="1050"/>
      <c r="F347" s="1051"/>
      <c r="G347" s="1051"/>
    </row>
    <row r="348" spans="1:7">
      <c r="A348" s="1050"/>
      <c r="B348" s="1050"/>
      <c r="C348" s="1050"/>
      <c r="D348" s="1050"/>
      <c r="E348" s="1050"/>
      <c r="F348" s="1051"/>
      <c r="G348" s="1051"/>
    </row>
    <row r="349" spans="1:7">
      <c r="A349" s="1050"/>
      <c r="B349" s="1050"/>
      <c r="C349" s="1050"/>
      <c r="D349" s="1050"/>
      <c r="E349" s="1050"/>
      <c r="F349" s="1051"/>
      <c r="G349" s="1051"/>
    </row>
    <row r="350" spans="1:7">
      <c r="A350" s="1050"/>
      <c r="B350" s="1050"/>
      <c r="C350" s="1050"/>
      <c r="D350" s="1050"/>
      <c r="E350" s="1050"/>
      <c r="F350" s="1051"/>
      <c r="G350" s="1051"/>
    </row>
    <row r="351" spans="1:7">
      <c r="A351" s="1050"/>
      <c r="B351" s="1050"/>
      <c r="C351" s="1050"/>
      <c r="D351" s="1050"/>
      <c r="E351" s="1050"/>
      <c r="F351" s="1051"/>
      <c r="G351" s="1051"/>
    </row>
    <row r="352" spans="1:7">
      <c r="A352" s="1050"/>
      <c r="B352" s="1050"/>
      <c r="C352" s="1050"/>
      <c r="D352" s="1050"/>
      <c r="E352" s="1050"/>
      <c r="F352" s="1051"/>
      <c r="G352" s="1051"/>
    </row>
    <row r="353" spans="1:7">
      <c r="A353" s="1050"/>
      <c r="B353" s="1050"/>
      <c r="C353" s="1050"/>
      <c r="D353" s="1050"/>
      <c r="E353" s="1050"/>
      <c r="F353" s="1051"/>
      <c r="G353" s="1051"/>
    </row>
    <row r="354" spans="1:7">
      <c r="A354" s="1050"/>
      <c r="B354" s="1050"/>
      <c r="C354" s="1050"/>
      <c r="D354" s="1050"/>
      <c r="E354" s="1050"/>
      <c r="F354" s="1051"/>
      <c r="G354" s="1051"/>
    </row>
    <row r="355" spans="1:7">
      <c r="A355" s="1050"/>
      <c r="B355" s="1050"/>
      <c r="C355" s="1050"/>
      <c r="D355" s="1050"/>
      <c r="E355" s="1050"/>
      <c r="F355" s="1051"/>
      <c r="G355" s="1051"/>
    </row>
    <row r="356" spans="1:7">
      <c r="A356" s="1050"/>
      <c r="B356" s="1050"/>
      <c r="C356" s="1050"/>
      <c r="D356" s="1050"/>
      <c r="E356" s="1050"/>
      <c r="F356" s="1051"/>
      <c r="G356" s="1051"/>
    </row>
    <row r="357" spans="1:7">
      <c r="A357" s="1050"/>
      <c r="B357" s="1050"/>
      <c r="C357" s="1050"/>
      <c r="D357" s="1050"/>
      <c r="E357" s="1050"/>
      <c r="F357" s="1051"/>
      <c r="G357" s="1051"/>
    </row>
    <row r="358" spans="1:7">
      <c r="A358" s="1050"/>
      <c r="B358" s="1050"/>
      <c r="C358" s="1050"/>
      <c r="D358" s="1050"/>
      <c r="E358" s="1050"/>
      <c r="F358" s="1051"/>
      <c r="G358" s="1051"/>
    </row>
    <row r="359" spans="1:7">
      <c r="A359" s="1050"/>
      <c r="B359" s="1050"/>
      <c r="C359" s="1050"/>
      <c r="D359" s="1050"/>
      <c r="E359" s="1050"/>
      <c r="F359" s="1051"/>
      <c r="G359" s="1051"/>
    </row>
    <row r="360" spans="1:7">
      <c r="A360" s="1050"/>
      <c r="B360" s="1050"/>
      <c r="C360" s="1050"/>
      <c r="D360" s="1050"/>
      <c r="E360" s="1050"/>
      <c r="F360" s="1051"/>
      <c r="G360" s="1051"/>
    </row>
    <row r="361" spans="1:7">
      <c r="A361" s="1050"/>
      <c r="B361" s="1050"/>
      <c r="C361" s="1050"/>
      <c r="D361" s="1050"/>
      <c r="E361" s="1050"/>
      <c r="F361" s="1051"/>
      <c r="G361" s="1051"/>
    </row>
    <row r="362" spans="1:7">
      <c r="A362" s="1050"/>
      <c r="B362" s="1050"/>
      <c r="C362" s="1050"/>
      <c r="D362" s="1050"/>
      <c r="E362" s="1050"/>
      <c r="F362" s="1051"/>
      <c r="G362" s="1051"/>
    </row>
    <row r="363" spans="1:7">
      <c r="A363" s="1050"/>
      <c r="B363" s="1050"/>
      <c r="C363" s="1050"/>
      <c r="D363" s="1050"/>
      <c r="E363" s="1050"/>
      <c r="F363" s="1051"/>
      <c r="G363" s="1051"/>
    </row>
    <row r="364" spans="1:7">
      <c r="A364" s="1050"/>
      <c r="B364" s="1050"/>
      <c r="C364" s="1050"/>
      <c r="D364" s="1050"/>
      <c r="E364" s="1050"/>
      <c r="F364" s="1051"/>
      <c r="G364" s="1051"/>
    </row>
    <row r="365" spans="1:7">
      <c r="A365" s="1050"/>
      <c r="B365" s="1050"/>
      <c r="C365" s="1050"/>
      <c r="D365" s="1050"/>
      <c r="E365" s="1050"/>
      <c r="F365" s="1051"/>
      <c r="G365" s="1051"/>
    </row>
    <row r="366" spans="1:7">
      <c r="A366" s="1050"/>
      <c r="B366" s="1050"/>
      <c r="C366" s="1050"/>
      <c r="D366" s="1050"/>
      <c r="E366" s="1050"/>
      <c r="F366" s="1051"/>
      <c r="G366" s="1051"/>
    </row>
    <row r="367" spans="1:7">
      <c r="A367" s="1050"/>
      <c r="B367" s="1050"/>
      <c r="C367" s="1050"/>
      <c r="D367" s="1050"/>
      <c r="E367" s="1050"/>
      <c r="F367" s="1051"/>
      <c r="G367" s="1051"/>
    </row>
    <row r="368" spans="1:7">
      <c r="A368" s="1050"/>
      <c r="B368" s="1050"/>
      <c r="C368" s="1050"/>
      <c r="D368" s="1050"/>
      <c r="E368" s="1050"/>
      <c r="F368" s="1051"/>
      <c r="G368" s="1051"/>
    </row>
    <row r="369" spans="1:7">
      <c r="A369" s="1050"/>
      <c r="B369" s="1050"/>
      <c r="C369" s="1050"/>
      <c r="D369" s="1050"/>
      <c r="E369" s="1050"/>
      <c r="F369" s="1051"/>
      <c r="G369" s="1051"/>
    </row>
    <row r="370" spans="1:7">
      <c r="A370" s="1050"/>
      <c r="B370" s="1050"/>
      <c r="C370" s="1050"/>
      <c r="D370" s="1050"/>
      <c r="E370" s="1050"/>
      <c r="F370" s="1051"/>
      <c r="G370" s="1051"/>
    </row>
    <row r="371" spans="1:7">
      <c r="A371" s="1050"/>
      <c r="B371" s="1050"/>
      <c r="C371" s="1050"/>
      <c r="D371" s="1050"/>
      <c r="E371" s="1050"/>
      <c r="F371" s="1051"/>
      <c r="G371" s="1051"/>
    </row>
    <row r="372" spans="1:7">
      <c r="A372" s="1050"/>
      <c r="B372" s="1050"/>
      <c r="C372" s="1050"/>
      <c r="D372" s="1050"/>
      <c r="E372" s="1050"/>
      <c r="F372" s="1051"/>
      <c r="G372" s="1051"/>
    </row>
    <row r="373" spans="1:7">
      <c r="A373" s="1050"/>
      <c r="B373" s="1050"/>
      <c r="C373" s="1050"/>
      <c r="D373" s="1050"/>
      <c r="E373" s="1050"/>
      <c r="F373" s="1051"/>
      <c r="G373" s="1051"/>
    </row>
    <row r="374" spans="1:7">
      <c r="A374" s="1050"/>
      <c r="B374" s="1050"/>
      <c r="C374" s="1050"/>
      <c r="D374" s="1050"/>
      <c r="E374" s="1050"/>
      <c r="F374" s="1051"/>
      <c r="G374" s="1051"/>
    </row>
    <row r="375" spans="1:7">
      <c r="A375" s="1050"/>
      <c r="B375" s="1050"/>
      <c r="C375" s="1050"/>
      <c r="D375" s="1050"/>
      <c r="E375" s="1050"/>
      <c r="F375" s="1051"/>
      <c r="G375" s="1051"/>
    </row>
    <row r="376" spans="1:7">
      <c r="A376" s="1050"/>
      <c r="B376" s="1050"/>
      <c r="C376" s="1050"/>
      <c r="D376" s="1050"/>
      <c r="E376" s="1050"/>
      <c r="F376" s="1051"/>
      <c r="G376" s="1051"/>
    </row>
    <row r="377" spans="1:7">
      <c r="A377" s="1050"/>
      <c r="B377" s="1050"/>
      <c r="C377" s="1050"/>
      <c r="D377" s="1050"/>
      <c r="E377" s="1050"/>
      <c r="F377" s="1051"/>
      <c r="G377" s="1051"/>
    </row>
    <row r="378" spans="1:7">
      <c r="A378" s="1050"/>
      <c r="B378" s="1050"/>
      <c r="C378" s="1050"/>
      <c r="D378" s="1050"/>
      <c r="E378" s="1050"/>
      <c r="F378" s="1051"/>
      <c r="G378" s="1051"/>
    </row>
    <row r="379" spans="1:7">
      <c r="A379" s="1050"/>
      <c r="B379" s="1050"/>
      <c r="C379" s="1050"/>
      <c r="D379" s="1050"/>
      <c r="E379" s="1050"/>
      <c r="F379" s="1051"/>
      <c r="G379" s="1051"/>
    </row>
    <row r="380" spans="1:7">
      <c r="A380" s="1050"/>
      <c r="B380" s="1050"/>
      <c r="C380" s="1050"/>
      <c r="D380" s="1050"/>
      <c r="E380" s="1050"/>
      <c r="F380" s="1051"/>
      <c r="G380" s="1051"/>
    </row>
    <row r="381" spans="1:7">
      <c r="A381" s="1050"/>
      <c r="B381" s="1050"/>
      <c r="C381" s="1050"/>
      <c r="D381" s="1050"/>
      <c r="E381" s="1050"/>
      <c r="F381" s="1051"/>
      <c r="G381" s="1051"/>
    </row>
    <row r="382" spans="1:7">
      <c r="A382" s="1050"/>
      <c r="B382" s="1050"/>
      <c r="C382" s="1050"/>
      <c r="D382" s="1050"/>
      <c r="E382" s="1050"/>
      <c r="F382" s="1051"/>
      <c r="G382" s="1051"/>
    </row>
    <row r="383" spans="1:7">
      <c r="A383" s="1050"/>
      <c r="B383" s="1050"/>
      <c r="C383" s="1050"/>
      <c r="D383" s="1050"/>
      <c r="E383" s="1050"/>
      <c r="F383" s="1051"/>
      <c r="G383" s="1051"/>
    </row>
    <row r="384" spans="1:7">
      <c r="A384" s="1050"/>
      <c r="B384" s="1050"/>
      <c r="C384" s="1050"/>
      <c r="D384" s="1050"/>
      <c r="E384" s="1050"/>
      <c r="F384" s="1051"/>
      <c r="G384" s="1051"/>
    </row>
    <row r="385" spans="1:7">
      <c r="A385" s="1050"/>
      <c r="B385" s="1050"/>
      <c r="C385" s="1050"/>
      <c r="D385" s="1050"/>
      <c r="E385" s="1050"/>
      <c r="F385" s="1051"/>
      <c r="G385" s="1051"/>
    </row>
    <row r="386" spans="1:7">
      <c r="A386" s="1050"/>
      <c r="B386" s="1050"/>
      <c r="C386" s="1050"/>
      <c r="D386" s="1050"/>
      <c r="E386" s="1050"/>
      <c r="F386" s="1051"/>
      <c r="G386" s="1051"/>
    </row>
    <row r="387" spans="1:7">
      <c r="A387" s="1050"/>
      <c r="B387" s="1050"/>
      <c r="C387" s="1050"/>
      <c r="D387" s="1050"/>
      <c r="E387" s="1050"/>
      <c r="F387" s="1051"/>
      <c r="G387" s="1051"/>
    </row>
    <row r="388" spans="1:7">
      <c r="A388" s="1050"/>
      <c r="B388" s="1050"/>
      <c r="C388" s="1050"/>
      <c r="D388" s="1050"/>
      <c r="E388" s="1050"/>
      <c r="F388" s="1051"/>
      <c r="G388" s="1051"/>
    </row>
    <row r="389" spans="1:7">
      <c r="A389" s="1050"/>
      <c r="B389" s="1050"/>
      <c r="C389" s="1050"/>
      <c r="D389" s="1050"/>
      <c r="E389" s="1050"/>
      <c r="F389" s="1051"/>
      <c r="G389" s="1051"/>
    </row>
    <row r="390" spans="1:7">
      <c r="A390" s="1050"/>
      <c r="B390" s="1050"/>
      <c r="C390" s="1050"/>
      <c r="D390" s="1050"/>
      <c r="E390" s="1050"/>
      <c r="F390" s="1051"/>
      <c r="G390" s="1051"/>
    </row>
    <row r="391" spans="1:7">
      <c r="A391" s="1050"/>
      <c r="B391" s="1050"/>
      <c r="C391" s="1050"/>
      <c r="D391" s="1050"/>
      <c r="E391" s="1050"/>
      <c r="F391" s="1051"/>
      <c r="G391" s="1051"/>
    </row>
    <row r="392" spans="1:7">
      <c r="A392" s="1050"/>
      <c r="B392" s="1050"/>
      <c r="C392" s="1050"/>
      <c r="D392" s="1050"/>
      <c r="E392" s="1050"/>
      <c r="F392" s="1051"/>
      <c r="G392" s="1051"/>
    </row>
    <row r="393" spans="1:7">
      <c r="A393" s="1050"/>
      <c r="B393" s="1050"/>
      <c r="C393" s="1050"/>
      <c r="D393" s="1050"/>
      <c r="E393" s="1050"/>
      <c r="F393" s="1051"/>
      <c r="G393" s="1051"/>
    </row>
    <row r="394" spans="1:7">
      <c r="A394" s="1050"/>
      <c r="B394" s="1050"/>
      <c r="C394" s="1050"/>
      <c r="D394" s="1050"/>
      <c r="E394" s="1050"/>
      <c r="F394" s="1051"/>
      <c r="G394" s="1051"/>
    </row>
    <row r="395" spans="1:7">
      <c r="A395" s="1050"/>
      <c r="B395" s="1050"/>
      <c r="C395" s="1050"/>
      <c r="D395" s="1050"/>
      <c r="E395" s="1050"/>
      <c r="F395" s="1051"/>
      <c r="G395" s="1051"/>
    </row>
    <row r="396" spans="1:7">
      <c r="A396" s="1050"/>
      <c r="B396" s="1050"/>
      <c r="C396" s="1050"/>
      <c r="D396" s="1050"/>
      <c r="E396" s="1050"/>
      <c r="F396" s="1051"/>
      <c r="G396" s="1051"/>
    </row>
    <row r="397" spans="1:7">
      <c r="A397" s="1050"/>
      <c r="B397" s="1050"/>
      <c r="C397" s="1050"/>
      <c r="D397" s="1050"/>
      <c r="E397" s="1050"/>
      <c r="F397" s="1051"/>
      <c r="G397" s="1051"/>
    </row>
    <row r="398" spans="1:7">
      <c r="A398" s="1050"/>
      <c r="B398" s="1050"/>
      <c r="C398" s="1050"/>
      <c r="D398" s="1050"/>
      <c r="E398" s="1050"/>
      <c r="F398" s="1051"/>
      <c r="G398" s="1051"/>
    </row>
    <row r="399" spans="1:7">
      <c r="A399" s="1050"/>
      <c r="B399" s="1050"/>
      <c r="C399" s="1050"/>
      <c r="D399" s="1050"/>
      <c r="E399" s="1050"/>
      <c r="F399" s="1051"/>
      <c r="G399" s="1051"/>
    </row>
    <row r="400" spans="1:7">
      <c r="A400" s="1050"/>
      <c r="B400" s="1050"/>
      <c r="C400" s="1050"/>
      <c r="D400" s="1050"/>
      <c r="E400" s="1050"/>
      <c r="F400" s="1051"/>
      <c r="G400" s="1051"/>
    </row>
    <row r="401" spans="1:7">
      <c r="A401" s="1050"/>
      <c r="B401" s="1050"/>
      <c r="C401" s="1050"/>
      <c r="D401" s="1050"/>
      <c r="E401" s="1050"/>
      <c r="F401" s="1051"/>
      <c r="G401" s="1051"/>
    </row>
    <row r="402" spans="1:7">
      <c r="A402" s="1050"/>
      <c r="B402" s="1050"/>
      <c r="C402" s="1050"/>
      <c r="D402" s="1050"/>
      <c r="E402" s="1050"/>
      <c r="F402" s="1051"/>
      <c r="G402" s="1051"/>
    </row>
    <row r="403" spans="1:7">
      <c r="A403" s="1050"/>
      <c r="B403" s="1050"/>
      <c r="C403" s="1050"/>
      <c r="D403" s="1050"/>
      <c r="E403" s="1050"/>
      <c r="F403" s="1051"/>
      <c r="G403" s="1051"/>
    </row>
    <row r="404" spans="1:7">
      <c r="A404" s="1050"/>
      <c r="B404" s="1050"/>
      <c r="C404" s="1050"/>
      <c r="D404" s="1050"/>
      <c r="E404" s="1050"/>
      <c r="F404" s="1051"/>
      <c r="G404" s="1051"/>
    </row>
    <row r="405" spans="1:7">
      <c r="A405" s="1050"/>
      <c r="B405" s="1050"/>
      <c r="C405" s="1050"/>
      <c r="D405" s="1050"/>
      <c r="E405" s="1050"/>
      <c r="F405" s="1051"/>
      <c r="G405" s="1051"/>
    </row>
    <row r="406" spans="1:7">
      <c r="A406" s="1050"/>
      <c r="B406" s="1050"/>
      <c r="C406" s="1050"/>
      <c r="D406" s="1050"/>
      <c r="E406" s="1050"/>
      <c r="F406" s="1051"/>
      <c r="G406" s="1051"/>
    </row>
    <row r="407" spans="1:7">
      <c r="A407" s="1050"/>
      <c r="B407" s="1050"/>
      <c r="C407" s="1050"/>
      <c r="D407" s="1050"/>
      <c r="E407" s="1050"/>
      <c r="F407" s="1051"/>
      <c r="G407" s="1051"/>
    </row>
    <row r="408" spans="1:7">
      <c r="A408" s="1050"/>
      <c r="B408" s="1050"/>
      <c r="C408" s="1050"/>
      <c r="D408" s="1050"/>
      <c r="E408" s="1050"/>
      <c r="F408" s="1051"/>
      <c r="G408" s="1051"/>
    </row>
    <row r="409" spans="1:7">
      <c r="A409" s="1050"/>
      <c r="B409" s="1050"/>
      <c r="C409" s="1050"/>
      <c r="D409" s="1050"/>
      <c r="E409" s="1050"/>
      <c r="F409" s="1051"/>
      <c r="G409" s="1051"/>
    </row>
    <row r="410" spans="1:7">
      <c r="A410" s="1050"/>
      <c r="B410" s="1050"/>
      <c r="C410" s="1050"/>
      <c r="D410" s="1050"/>
      <c r="E410" s="1050"/>
      <c r="F410" s="1051"/>
      <c r="G410" s="1051"/>
    </row>
    <row r="411" spans="1:7">
      <c r="A411" s="1050"/>
      <c r="B411" s="1050"/>
      <c r="C411" s="1050"/>
      <c r="D411" s="1050"/>
      <c r="E411" s="1050"/>
      <c r="F411" s="1051"/>
      <c r="G411" s="1051"/>
    </row>
    <row r="412" spans="1:7">
      <c r="A412" s="1050"/>
      <c r="B412" s="1050"/>
      <c r="C412" s="1050"/>
      <c r="D412" s="1050"/>
      <c r="E412" s="1050"/>
      <c r="F412" s="1051"/>
      <c r="G412" s="1051"/>
    </row>
    <row r="413" spans="1:7">
      <c r="A413" s="1050"/>
      <c r="B413" s="1050"/>
      <c r="C413" s="1050"/>
      <c r="D413" s="1050"/>
      <c r="E413" s="1050"/>
      <c r="F413" s="1051"/>
      <c r="G413" s="1051"/>
    </row>
    <row r="414" spans="1:7">
      <c r="A414" s="1050"/>
      <c r="B414" s="1050"/>
      <c r="C414" s="1050"/>
      <c r="D414" s="1050"/>
      <c r="E414" s="1050"/>
      <c r="F414" s="1051"/>
      <c r="G414" s="1051"/>
    </row>
    <row r="415" spans="1:7">
      <c r="A415" s="1050"/>
      <c r="B415" s="1050"/>
      <c r="C415" s="1050"/>
      <c r="D415" s="1050"/>
      <c r="E415" s="1050"/>
      <c r="F415" s="1051"/>
      <c r="G415" s="1051"/>
    </row>
    <row r="416" spans="1:7">
      <c r="A416" s="1050"/>
      <c r="B416" s="1050"/>
      <c r="C416" s="1050"/>
      <c r="D416" s="1050"/>
      <c r="E416" s="1050"/>
      <c r="F416" s="1051"/>
      <c r="G416" s="1051"/>
    </row>
    <row r="417" spans="1:7">
      <c r="A417" s="1050"/>
      <c r="B417" s="1050"/>
      <c r="C417" s="1050"/>
      <c r="D417" s="1050"/>
      <c r="E417" s="1050"/>
      <c r="F417" s="1051"/>
      <c r="G417" s="1051"/>
    </row>
    <row r="418" spans="1:7">
      <c r="A418" s="1050"/>
      <c r="B418" s="1050"/>
      <c r="C418" s="1050"/>
      <c r="D418" s="1050"/>
      <c r="E418" s="1050"/>
      <c r="F418" s="1051"/>
      <c r="G418" s="1051"/>
    </row>
    <row r="419" spans="1:7">
      <c r="A419" s="1050"/>
      <c r="B419" s="1050"/>
      <c r="C419" s="1050"/>
      <c r="D419" s="1050"/>
      <c r="E419" s="1050"/>
      <c r="F419" s="1051"/>
      <c r="G419" s="1051"/>
    </row>
    <row r="420" spans="1:7">
      <c r="A420" s="1050"/>
      <c r="B420" s="1050"/>
      <c r="C420" s="1050"/>
      <c r="D420" s="1050"/>
      <c r="E420" s="1050"/>
      <c r="F420" s="1051"/>
      <c r="G420" s="1051"/>
    </row>
    <row r="421" spans="1:7">
      <c r="A421" s="1050"/>
      <c r="B421" s="1050"/>
      <c r="C421" s="1050"/>
      <c r="D421" s="1050"/>
      <c r="E421" s="1050"/>
      <c r="F421" s="1051"/>
      <c r="G421" s="1051"/>
    </row>
    <row r="422" spans="1:7">
      <c r="A422" s="1050"/>
      <c r="B422" s="1050"/>
      <c r="C422" s="1050"/>
      <c r="D422" s="1050"/>
      <c r="E422" s="1050"/>
      <c r="F422" s="1051"/>
      <c r="G422" s="1051"/>
    </row>
    <row r="423" spans="1:7">
      <c r="A423" s="1050"/>
      <c r="B423" s="1050"/>
      <c r="C423" s="1050"/>
      <c r="D423" s="1050"/>
      <c r="E423" s="1050"/>
      <c r="F423" s="1051"/>
      <c r="G423" s="1051"/>
    </row>
    <row r="424" spans="1:7">
      <c r="A424" s="1050"/>
      <c r="B424" s="1050"/>
      <c r="C424" s="1050"/>
      <c r="D424" s="1050"/>
      <c r="E424" s="1050"/>
      <c r="F424" s="1051"/>
      <c r="G424" s="1051"/>
    </row>
    <row r="425" spans="1:7">
      <c r="A425" s="1050"/>
      <c r="B425" s="1050"/>
      <c r="C425" s="1050"/>
      <c r="D425" s="1050"/>
      <c r="E425" s="1050"/>
      <c r="F425" s="1051"/>
      <c r="G425" s="1051"/>
    </row>
    <row r="426" spans="1:7">
      <c r="A426" s="1050"/>
      <c r="B426" s="1050"/>
      <c r="C426" s="1050"/>
      <c r="D426" s="1050"/>
      <c r="E426" s="1050"/>
      <c r="F426" s="1051"/>
      <c r="G426" s="1051"/>
    </row>
    <row r="427" spans="1:7">
      <c r="A427" s="1050"/>
      <c r="B427" s="1050"/>
      <c r="C427" s="1050"/>
      <c r="D427" s="1050"/>
      <c r="E427" s="1050"/>
      <c r="F427" s="1051"/>
      <c r="G427" s="1051"/>
    </row>
    <row r="428" spans="1:7">
      <c r="A428" s="1050"/>
      <c r="B428" s="1050"/>
      <c r="C428" s="1050"/>
      <c r="D428" s="1050"/>
      <c r="E428" s="1050"/>
      <c r="F428" s="1051"/>
      <c r="G428" s="1051"/>
    </row>
    <row r="429" spans="1:7">
      <c r="A429" s="1050"/>
      <c r="B429" s="1050"/>
      <c r="C429" s="1050"/>
      <c r="D429" s="1050"/>
      <c r="E429" s="1050"/>
      <c r="F429" s="1051"/>
      <c r="G429" s="1051"/>
    </row>
    <row r="430" spans="1:7">
      <c r="A430" s="1050"/>
      <c r="B430" s="1050"/>
      <c r="C430" s="1050"/>
      <c r="D430" s="1050"/>
      <c r="E430" s="1050"/>
      <c r="F430" s="1051"/>
      <c r="G430" s="1051"/>
    </row>
    <row r="431" spans="1:7">
      <c r="A431" s="1050"/>
      <c r="B431" s="1050"/>
      <c r="C431" s="1050"/>
      <c r="D431" s="1050"/>
      <c r="E431" s="1050"/>
      <c r="F431" s="1051"/>
      <c r="G431" s="1051"/>
    </row>
    <row r="432" spans="1:7">
      <c r="A432" s="1050"/>
      <c r="B432" s="1050"/>
      <c r="C432" s="1050"/>
      <c r="D432" s="1050"/>
      <c r="E432" s="1050"/>
      <c r="F432" s="1051"/>
      <c r="G432" s="1051"/>
    </row>
    <row r="433" spans="1:7">
      <c r="A433" s="1050"/>
      <c r="B433" s="1050"/>
      <c r="C433" s="1050"/>
      <c r="D433" s="1050"/>
      <c r="E433" s="1050"/>
      <c r="F433" s="1051"/>
      <c r="G433" s="1051"/>
    </row>
    <row r="434" spans="1:7">
      <c r="A434" s="1050"/>
      <c r="B434" s="1050"/>
      <c r="C434" s="1050"/>
      <c r="D434" s="1050"/>
      <c r="E434" s="1050"/>
      <c r="F434" s="1051"/>
      <c r="G434" s="1051"/>
    </row>
    <row r="435" spans="1:7">
      <c r="A435" s="1050"/>
      <c r="B435" s="1050"/>
      <c r="C435" s="1050"/>
      <c r="D435" s="1050"/>
      <c r="E435" s="1050"/>
      <c r="F435" s="1051"/>
      <c r="G435" s="1051"/>
    </row>
    <row r="436" spans="1:7">
      <c r="A436" s="1050"/>
      <c r="B436" s="1050"/>
      <c r="C436" s="1050"/>
      <c r="D436" s="1050"/>
      <c r="E436" s="1050"/>
      <c r="F436" s="1051"/>
      <c r="G436" s="1051"/>
    </row>
    <row r="437" spans="1:7">
      <c r="A437" s="1050"/>
      <c r="B437" s="1050"/>
      <c r="C437" s="1050"/>
      <c r="D437" s="1050"/>
      <c r="E437" s="1050"/>
      <c r="F437" s="1051"/>
      <c r="G437" s="1051"/>
    </row>
    <row r="438" spans="1:7">
      <c r="A438" s="1050"/>
      <c r="B438" s="1050"/>
      <c r="C438" s="1050"/>
      <c r="D438" s="1050"/>
      <c r="E438" s="1050"/>
      <c r="F438" s="1051"/>
      <c r="G438" s="1051"/>
    </row>
    <row r="439" spans="1:7">
      <c r="A439" s="1050"/>
      <c r="B439" s="1050"/>
      <c r="C439" s="1050"/>
      <c r="D439" s="1050"/>
      <c r="E439" s="1050"/>
      <c r="F439" s="1051"/>
      <c r="G439" s="1051"/>
    </row>
    <row r="440" spans="1:7">
      <c r="A440" s="1050"/>
      <c r="B440" s="1050"/>
      <c r="C440" s="1050"/>
      <c r="D440" s="1050"/>
      <c r="E440" s="1050"/>
      <c r="F440" s="1051"/>
      <c r="G440" s="1051"/>
    </row>
    <row r="441" spans="1:7">
      <c r="A441" s="1050"/>
      <c r="B441" s="1050"/>
      <c r="C441" s="1050"/>
      <c r="D441" s="1050"/>
      <c r="E441" s="1050"/>
      <c r="F441" s="1051"/>
      <c r="G441" s="1051"/>
    </row>
    <row r="442" spans="1:7">
      <c r="A442" s="1050"/>
      <c r="B442" s="1050"/>
      <c r="C442" s="1050"/>
      <c r="D442" s="1050"/>
      <c r="E442" s="1050"/>
      <c r="F442" s="1051"/>
      <c r="G442" s="1051"/>
    </row>
    <row r="443" spans="1:7">
      <c r="A443" s="1050"/>
      <c r="B443" s="1050"/>
      <c r="C443" s="1050"/>
      <c r="D443" s="1050"/>
      <c r="E443" s="1050"/>
      <c r="F443" s="1051"/>
      <c r="G443" s="1051"/>
    </row>
    <row r="444" spans="1:7">
      <c r="A444" s="1050"/>
      <c r="B444" s="1050"/>
      <c r="C444" s="1050"/>
      <c r="D444" s="1050"/>
      <c r="E444" s="1050"/>
      <c r="F444" s="1051"/>
      <c r="G444" s="1051"/>
    </row>
    <row r="445" spans="1:7">
      <c r="A445" s="1050"/>
      <c r="B445" s="1050"/>
      <c r="C445" s="1050"/>
      <c r="D445" s="1050"/>
      <c r="E445" s="1050"/>
      <c r="F445" s="1051"/>
      <c r="G445" s="1051"/>
    </row>
    <row r="446" spans="1:7">
      <c r="A446" s="1050"/>
      <c r="B446" s="1050"/>
      <c r="C446" s="1050"/>
      <c r="D446" s="1050"/>
      <c r="E446" s="1050"/>
      <c r="F446" s="1051"/>
      <c r="G446" s="1051"/>
    </row>
    <row r="447" spans="1:7">
      <c r="A447" s="1050"/>
      <c r="B447" s="1050"/>
      <c r="C447" s="1050"/>
      <c r="D447" s="1050"/>
      <c r="E447" s="1050"/>
      <c r="F447" s="1051"/>
      <c r="G447" s="1051"/>
    </row>
    <row r="448" spans="1:7">
      <c r="A448" s="1050"/>
      <c r="B448" s="1050"/>
      <c r="C448" s="1050"/>
      <c r="D448" s="1050"/>
      <c r="E448" s="1050"/>
      <c r="F448" s="1051"/>
      <c r="G448" s="1051"/>
    </row>
    <row r="449" spans="1:7">
      <c r="A449" s="1050"/>
      <c r="B449" s="1050"/>
      <c r="C449" s="1050"/>
      <c r="D449" s="1050"/>
      <c r="E449" s="1050"/>
      <c r="F449" s="1051"/>
      <c r="G449" s="1051"/>
    </row>
    <row r="450" spans="1:7">
      <c r="A450" s="1050"/>
      <c r="B450" s="1050"/>
      <c r="C450" s="1050"/>
      <c r="D450" s="1050"/>
      <c r="E450" s="1050"/>
      <c r="F450" s="1051"/>
      <c r="G450" s="1051"/>
    </row>
    <row r="451" spans="1:7">
      <c r="A451" s="1050"/>
      <c r="B451" s="1050"/>
      <c r="C451" s="1050"/>
      <c r="D451" s="1050"/>
      <c r="E451" s="1050"/>
      <c r="F451" s="1051"/>
      <c r="G451" s="1051"/>
    </row>
    <row r="452" spans="1:7">
      <c r="A452" s="1050"/>
      <c r="B452" s="1050"/>
      <c r="C452" s="1050"/>
      <c r="D452" s="1050"/>
      <c r="E452" s="1050"/>
      <c r="F452" s="1051"/>
      <c r="G452" s="1051"/>
    </row>
    <row r="453" spans="1:7">
      <c r="A453" s="1050"/>
      <c r="B453" s="1050"/>
      <c r="C453" s="1050"/>
      <c r="D453" s="1050"/>
      <c r="E453" s="1050"/>
      <c r="F453" s="1051"/>
      <c r="G453" s="1051"/>
    </row>
    <row r="454" spans="1:7">
      <c r="A454" s="1050"/>
      <c r="B454" s="1050"/>
      <c r="C454" s="1050"/>
      <c r="D454" s="1050"/>
      <c r="E454" s="1050"/>
      <c r="F454" s="1051"/>
      <c r="G454" s="1051"/>
    </row>
    <row r="455" spans="1:7">
      <c r="A455" s="1050"/>
      <c r="B455" s="1050"/>
      <c r="C455" s="1050"/>
      <c r="D455" s="1050"/>
      <c r="E455" s="1050"/>
      <c r="F455" s="1051"/>
      <c r="G455" s="1051"/>
    </row>
    <row r="456" spans="1:7">
      <c r="A456" s="1050"/>
      <c r="B456" s="1050"/>
      <c r="C456" s="1050"/>
      <c r="D456" s="1050"/>
      <c r="E456" s="1050"/>
      <c r="F456" s="1051"/>
      <c r="G456" s="1051"/>
    </row>
    <row r="457" spans="1:7">
      <c r="A457" s="1050"/>
      <c r="B457" s="1050"/>
      <c r="C457" s="1050"/>
      <c r="D457" s="1050"/>
      <c r="E457" s="1050"/>
      <c r="F457" s="1051"/>
      <c r="G457" s="1051"/>
    </row>
    <row r="458" spans="1:7">
      <c r="A458" s="1050"/>
      <c r="B458" s="1050"/>
      <c r="C458" s="1050"/>
      <c r="D458" s="1050"/>
      <c r="E458" s="1050"/>
      <c r="F458" s="1051"/>
      <c r="G458" s="1051"/>
    </row>
    <row r="459" spans="1:7">
      <c r="A459" s="1050"/>
      <c r="B459" s="1050"/>
      <c r="C459" s="1050"/>
      <c r="D459" s="1050"/>
      <c r="E459" s="1050"/>
      <c r="F459" s="1051"/>
      <c r="G459" s="1051"/>
    </row>
    <row r="460" spans="1:7">
      <c r="A460" s="1050"/>
      <c r="B460" s="1050"/>
      <c r="C460" s="1050"/>
      <c r="D460" s="1050"/>
      <c r="E460" s="1050"/>
      <c r="F460" s="1051"/>
      <c r="G460" s="1051"/>
    </row>
    <row r="461" spans="1:7">
      <c r="A461" s="1050"/>
      <c r="B461" s="1050"/>
      <c r="C461" s="1050"/>
      <c r="D461" s="1050"/>
      <c r="E461" s="1050"/>
      <c r="F461" s="1051"/>
      <c r="G461" s="1051"/>
    </row>
    <row r="462" spans="1:7">
      <c r="A462" s="1050"/>
      <c r="B462" s="1050"/>
      <c r="C462" s="1050"/>
      <c r="D462" s="1050"/>
      <c r="E462" s="1050"/>
      <c r="F462" s="1051"/>
      <c r="G462" s="1051"/>
    </row>
    <row r="463" spans="1:7">
      <c r="A463" s="1050"/>
      <c r="B463" s="1050"/>
      <c r="C463" s="1050"/>
      <c r="D463" s="1050"/>
      <c r="E463" s="1050"/>
      <c r="F463" s="1051"/>
      <c r="G463" s="1051"/>
    </row>
    <row r="464" spans="1:7">
      <c r="A464" s="1050"/>
      <c r="B464" s="1050"/>
      <c r="C464" s="1050"/>
      <c r="D464" s="1050"/>
      <c r="E464" s="1050"/>
      <c r="F464" s="1051"/>
      <c r="G464" s="1051"/>
    </row>
    <row r="465" spans="1:7">
      <c r="A465" s="1050"/>
      <c r="B465" s="1050"/>
      <c r="C465" s="1050"/>
      <c r="D465" s="1050"/>
      <c r="E465" s="1050"/>
      <c r="F465" s="1051"/>
      <c r="G465" s="1051"/>
    </row>
    <row r="466" spans="1:7">
      <c r="A466" s="1050"/>
      <c r="B466" s="1050"/>
      <c r="C466" s="1050"/>
      <c r="D466" s="1050"/>
      <c r="E466" s="1050"/>
      <c r="F466" s="1051"/>
      <c r="G466" s="1051"/>
    </row>
    <row r="467" spans="1:7">
      <c r="A467" s="1050"/>
      <c r="B467" s="1050"/>
      <c r="C467" s="1050"/>
      <c r="D467" s="1050"/>
      <c r="E467" s="1050"/>
      <c r="F467" s="1051"/>
      <c r="G467" s="1051"/>
    </row>
    <row r="468" spans="1:7">
      <c r="A468" s="1050"/>
      <c r="B468" s="1050"/>
      <c r="C468" s="1050"/>
      <c r="D468" s="1050"/>
      <c r="E468" s="1050"/>
      <c r="F468" s="1051"/>
      <c r="G468" s="1051"/>
    </row>
    <row r="469" spans="1:7">
      <c r="A469" s="1050"/>
      <c r="B469" s="1050"/>
      <c r="C469" s="1050"/>
      <c r="D469" s="1050"/>
      <c r="E469" s="1050"/>
      <c r="F469" s="1051"/>
      <c r="G469" s="1051"/>
    </row>
    <row r="470" spans="1:7">
      <c r="A470" s="1050"/>
      <c r="B470" s="1050"/>
      <c r="C470" s="1050"/>
      <c r="D470" s="1050"/>
      <c r="E470" s="1050"/>
      <c r="F470" s="1051"/>
      <c r="G470" s="1051"/>
    </row>
    <row r="471" spans="1:7">
      <c r="A471" s="1050"/>
      <c r="B471" s="1050"/>
      <c r="C471" s="1050"/>
      <c r="D471" s="1050"/>
      <c r="E471" s="1050"/>
      <c r="F471" s="1051"/>
      <c r="G471" s="1051"/>
    </row>
    <row r="472" spans="1:7">
      <c r="A472" s="1050"/>
      <c r="B472" s="1050"/>
      <c r="C472" s="1050"/>
      <c r="D472" s="1050"/>
      <c r="E472" s="1050"/>
      <c r="F472" s="1051"/>
      <c r="G472" s="1051"/>
    </row>
    <row r="473" spans="1:7">
      <c r="A473" s="1050"/>
      <c r="B473" s="1050"/>
      <c r="C473" s="1050"/>
      <c r="D473" s="1050"/>
      <c r="E473" s="1050"/>
      <c r="F473" s="1051"/>
      <c r="G473" s="1051"/>
    </row>
    <row r="474" spans="1:7">
      <c r="A474" s="1050"/>
      <c r="B474" s="1050"/>
      <c r="C474" s="1050"/>
      <c r="D474" s="1050"/>
      <c r="E474" s="1050"/>
      <c r="F474" s="1051"/>
      <c r="G474" s="1051"/>
    </row>
    <row r="475" spans="1:7">
      <c r="A475" s="1050"/>
      <c r="B475" s="1050"/>
      <c r="C475" s="1050"/>
      <c r="D475" s="1050"/>
      <c r="E475" s="1050"/>
      <c r="F475" s="1051"/>
      <c r="G475" s="1051"/>
    </row>
    <row r="476" spans="1:7">
      <c r="A476" s="1050"/>
      <c r="B476" s="1050"/>
      <c r="C476" s="1050"/>
      <c r="D476" s="1050"/>
      <c r="E476" s="1050"/>
      <c r="F476" s="1051"/>
      <c r="G476" s="1051"/>
    </row>
    <row r="477" spans="1:7">
      <c r="A477" s="1050"/>
      <c r="B477" s="1050"/>
      <c r="C477" s="1050"/>
      <c r="D477" s="1050"/>
      <c r="E477" s="1050"/>
      <c r="F477" s="1051"/>
      <c r="G477" s="1051"/>
    </row>
    <row r="478" spans="1:7">
      <c r="A478" s="1050"/>
      <c r="B478" s="1050"/>
      <c r="C478" s="1050"/>
      <c r="D478" s="1050"/>
      <c r="E478" s="1050"/>
      <c r="F478" s="1051"/>
      <c r="G478" s="1051"/>
    </row>
    <row r="479" spans="1:7">
      <c r="A479" s="1050"/>
      <c r="B479" s="1050"/>
      <c r="C479" s="1050"/>
      <c r="D479" s="1050"/>
      <c r="E479" s="1050"/>
      <c r="F479" s="1051"/>
      <c r="G479" s="1051"/>
    </row>
    <row r="480" spans="1:7">
      <c r="A480" s="1050"/>
      <c r="B480" s="1050"/>
      <c r="C480" s="1050"/>
      <c r="D480" s="1050"/>
      <c r="E480" s="1050"/>
      <c r="F480" s="1051"/>
      <c r="G480" s="1051"/>
    </row>
    <row r="481" spans="1:7">
      <c r="A481" s="1050"/>
      <c r="B481" s="1050"/>
      <c r="C481" s="1050"/>
      <c r="D481" s="1050"/>
      <c r="E481" s="1050"/>
      <c r="F481" s="1051"/>
      <c r="G481" s="1051"/>
    </row>
    <row r="482" spans="1:7">
      <c r="A482" s="1050"/>
      <c r="B482" s="1050"/>
      <c r="C482" s="1050"/>
      <c r="D482" s="1050"/>
      <c r="E482" s="1050"/>
      <c r="F482" s="1051"/>
      <c r="G482" s="1051"/>
    </row>
    <row r="483" spans="1:7">
      <c r="A483" s="1050"/>
      <c r="B483" s="1050"/>
      <c r="C483" s="1050"/>
      <c r="D483" s="1050"/>
      <c r="E483" s="1050"/>
      <c r="F483" s="1051"/>
      <c r="G483" s="1051"/>
    </row>
    <row r="484" spans="1:7">
      <c r="A484" s="1050"/>
      <c r="B484" s="1050"/>
      <c r="C484" s="1050"/>
      <c r="D484" s="1050"/>
      <c r="E484" s="1050"/>
      <c r="F484" s="1051"/>
      <c r="G484" s="1051"/>
    </row>
    <row r="485" spans="1:7">
      <c r="A485" s="1050"/>
      <c r="B485" s="1050"/>
      <c r="C485" s="1050"/>
      <c r="D485" s="1050"/>
      <c r="E485" s="1050"/>
      <c r="F485" s="1051"/>
      <c r="G485" s="1051"/>
    </row>
    <row r="486" spans="1:7">
      <c r="A486" s="1050"/>
      <c r="B486" s="1050"/>
      <c r="C486" s="1050"/>
      <c r="D486" s="1050"/>
      <c r="E486" s="1050"/>
      <c r="F486" s="1051"/>
      <c r="G486" s="1051"/>
    </row>
    <row r="487" spans="1:7">
      <c r="A487" s="1050"/>
      <c r="B487" s="1050"/>
      <c r="C487" s="1050"/>
      <c r="D487" s="1050"/>
      <c r="E487" s="1050"/>
      <c r="F487" s="1051"/>
      <c r="G487" s="1051"/>
    </row>
    <row r="488" spans="1:7">
      <c r="A488" s="1050"/>
      <c r="B488" s="1050"/>
      <c r="C488" s="1050"/>
      <c r="D488" s="1050"/>
      <c r="E488" s="1050"/>
      <c r="F488" s="1051"/>
      <c r="G488" s="1051"/>
    </row>
    <row r="489" spans="1:7">
      <c r="A489" s="1050"/>
      <c r="B489" s="1050"/>
      <c r="C489" s="1050"/>
      <c r="D489" s="1050"/>
      <c r="E489" s="1050"/>
      <c r="F489" s="1051"/>
      <c r="G489" s="1051"/>
    </row>
    <row r="490" spans="1:7">
      <c r="A490" s="1050"/>
      <c r="B490" s="1050"/>
      <c r="C490" s="1050"/>
      <c r="D490" s="1050"/>
      <c r="E490" s="1050"/>
      <c r="F490" s="1051"/>
      <c r="G490" s="1051"/>
    </row>
    <row r="491" spans="1:7">
      <c r="A491" s="1050"/>
      <c r="B491" s="1050"/>
      <c r="C491" s="1050"/>
      <c r="D491" s="1050"/>
      <c r="E491" s="1050"/>
      <c r="F491" s="1051"/>
      <c r="G491" s="1051"/>
    </row>
    <row r="492" spans="1:7">
      <c r="A492" s="1050"/>
      <c r="B492" s="1050"/>
      <c r="C492" s="1050"/>
      <c r="D492" s="1050"/>
      <c r="E492" s="1050"/>
      <c r="F492" s="1051"/>
      <c r="G492" s="1051"/>
    </row>
    <row r="493" spans="1:7">
      <c r="A493" s="1050"/>
      <c r="B493" s="1050"/>
      <c r="C493" s="1050"/>
      <c r="D493" s="1050"/>
      <c r="E493" s="1050"/>
      <c r="F493" s="1051"/>
      <c r="G493" s="1051"/>
    </row>
    <row r="494" spans="1:7">
      <c r="A494" s="1050"/>
      <c r="B494" s="1050"/>
      <c r="C494" s="1050"/>
      <c r="D494" s="1050"/>
      <c r="E494" s="1050"/>
      <c r="F494" s="1051"/>
      <c r="G494" s="1051"/>
    </row>
    <row r="495" spans="1:7">
      <c r="A495" s="1050"/>
      <c r="B495" s="1050"/>
      <c r="C495" s="1050"/>
      <c r="D495" s="1050"/>
      <c r="E495" s="1050"/>
      <c r="F495" s="1051"/>
      <c r="G495" s="1051"/>
    </row>
    <row r="496" spans="1:7">
      <c r="A496" s="1050"/>
      <c r="B496" s="1050"/>
      <c r="C496" s="1050"/>
      <c r="D496" s="1050"/>
      <c r="E496" s="1050"/>
      <c r="F496" s="1051"/>
      <c r="G496" s="1051"/>
    </row>
    <row r="497" spans="1:7">
      <c r="A497" s="1050"/>
      <c r="B497" s="1050"/>
      <c r="C497" s="1050"/>
      <c r="D497" s="1050"/>
      <c r="E497" s="1050"/>
      <c r="F497" s="1051"/>
      <c r="G497" s="1051"/>
    </row>
    <row r="498" spans="1:7">
      <c r="A498" s="1050"/>
      <c r="B498" s="1050"/>
      <c r="C498" s="1050"/>
      <c r="D498" s="1050"/>
      <c r="E498" s="1050"/>
      <c r="F498" s="1051"/>
      <c r="G498" s="1051"/>
    </row>
    <row r="499" spans="1:7">
      <c r="A499" s="1050"/>
      <c r="B499" s="1050"/>
      <c r="C499" s="1050"/>
      <c r="D499" s="1050"/>
      <c r="E499" s="1050"/>
      <c r="F499" s="1051"/>
      <c r="G499" s="1051"/>
    </row>
    <row r="500" spans="1:7">
      <c r="A500" s="1050"/>
      <c r="B500" s="1050"/>
      <c r="C500" s="1050"/>
      <c r="D500" s="1050"/>
      <c r="E500" s="1050"/>
      <c r="F500" s="1051"/>
      <c r="G500" s="1051"/>
    </row>
    <row r="501" spans="1:7">
      <c r="A501" s="1050"/>
      <c r="B501" s="1050"/>
      <c r="C501" s="1050"/>
      <c r="D501" s="1050"/>
      <c r="E501" s="1050"/>
      <c r="F501" s="1051"/>
      <c r="G501" s="1051"/>
    </row>
    <row r="502" spans="1:7">
      <c r="A502" s="1050"/>
      <c r="B502" s="1050"/>
      <c r="C502" s="1050"/>
      <c r="D502" s="1050"/>
      <c r="E502" s="1050"/>
      <c r="F502" s="1051"/>
      <c r="G502" s="1051"/>
    </row>
    <row r="503" spans="1:7">
      <c r="A503" s="1050"/>
      <c r="B503" s="1050"/>
      <c r="C503" s="1050"/>
      <c r="D503" s="1050"/>
      <c r="E503" s="1050"/>
      <c r="F503" s="1051"/>
      <c r="G503" s="1051"/>
    </row>
    <row r="504" spans="1:7">
      <c r="A504" s="1050"/>
      <c r="B504" s="1050"/>
      <c r="C504" s="1050"/>
      <c r="D504" s="1050"/>
      <c r="E504" s="1050"/>
      <c r="F504" s="1051"/>
      <c r="G504" s="1051"/>
    </row>
    <row r="505" spans="1:7">
      <c r="A505" s="1050"/>
      <c r="B505" s="1050"/>
      <c r="C505" s="1050"/>
      <c r="D505" s="1050"/>
      <c r="E505" s="1050"/>
      <c r="F505" s="1051"/>
      <c r="G505" s="1051"/>
    </row>
    <row r="506" spans="1:7">
      <c r="A506" s="1050"/>
      <c r="B506" s="1050"/>
      <c r="C506" s="1050"/>
      <c r="D506" s="1050"/>
      <c r="E506" s="1050"/>
      <c r="F506" s="1051"/>
      <c r="G506" s="1051"/>
    </row>
    <row r="507" spans="1:7">
      <c r="A507" s="1050"/>
      <c r="B507" s="1050"/>
      <c r="C507" s="1050"/>
      <c r="D507" s="1050"/>
      <c r="E507" s="1050"/>
      <c r="F507" s="1051"/>
      <c r="G507" s="1051"/>
    </row>
    <row r="508" spans="1:7">
      <c r="A508" s="1050"/>
      <c r="B508" s="1050"/>
      <c r="C508" s="1050"/>
      <c r="D508" s="1050"/>
      <c r="E508" s="1050"/>
      <c r="F508" s="1051"/>
      <c r="G508" s="1051"/>
    </row>
    <row r="509" spans="1:7">
      <c r="A509" s="1050"/>
      <c r="B509" s="1050"/>
      <c r="C509" s="1050"/>
      <c r="D509" s="1050"/>
      <c r="E509" s="1050"/>
      <c r="F509" s="1051"/>
      <c r="G509" s="1051"/>
    </row>
    <row r="510" spans="1:7">
      <c r="A510" s="1050"/>
      <c r="B510" s="1050"/>
      <c r="C510" s="1050"/>
      <c r="D510" s="1050"/>
      <c r="E510" s="1050"/>
      <c r="F510" s="1051"/>
      <c r="G510" s="1051"/>
    </row>
    <row r="511" spans="1:7">
      <c r="A511" s="1050"/>
      <c r="B511" s="1050"/>
      <c r="C511" s="1050"/>
      <c r="D511" s="1050"/>
      <c r="E511" s="1050"/>
      <c r="F511" s="1051"/>
      <c r="G511" s="1051"/>
    </row>
    <row r="512" spans="1:7">
      <c r="A512" s="1050"/>
      <c r="B512" s="1050"/>
      <c r="C512" s="1050"/>
      <c r="D512" s="1050"/>
      <c r="E512" s="1050"/>
      <c r="F512" s="1051"/>
      <c r="G512" s="1051"/>
    </row>
    <row r="513" spans="1:7">
      <c r="A513" s="1050"/>
      <c r="B513" s="1050"/>
      <c r="C513" s="1050"/>
      <c r="D513" s="1050"/>
      <c r="E513" s="1050"/>
      <c r="F513" s="1051"/>
      <c r="G513" s="1051"/>
    </row>
    <row r="514" spans="1:7">
      <c r="A514" s="1050"/>
      <c r="B514" s="1050"/>
      <c r="C514" s="1050"/>
      <c r="D514" s="1050"/>
      <c r="E514" s="1050"/>
      <c r="F514" s="1051"/>
      <c r="G514" s="1051"/>
    </row>
    <row r="515" spans="1:7">
      <c r="A515" s="1050"/>
      <c r="B515" s="1050"/>
      <c r="C515" s="1050"/>
      <c r="D515" s="1050"/>
      <c r="E515" s="1050"/>
      <c r="F515" s="1051"/>
      <c r="G515" s="1051"/>
    </row>
    <row r="516" spans="1:7">
      <c r="A516" s="1050"/>
      <c r="B516" s="1050"/>
      <c r="C516" s="1050"/>
      <c r="D516" s="1050"/>
      <c r="E516" s="1050"/>
      <c r="F516" s="1051"/>
      <c r="G516" s="1051"/>
    </row>
    <row r="517" spans="1:7">
      <c r="A517" s="1050"/>
      <c r="B517" s="1050"/>
      <c r="C517" s="1050"/>
      <c r="D517" s="1050"/>
      <c r="E517" s="1050"/>
      <c r="F517" s="1051"/>
      <c r="G517" s="1051"/>
    </row>
    <row r="518" spans="1:7">
      <c r="A518" s="1050"/>
      <c r="B518" s="1050"/>
      <c r="C518" s="1050"/>
      <c r="D518" s="1050"/>
      <c r="E518" s="1050"/>
      <c r="F518" s="1051"/>
      <c r="G518" s="1051"/>
    </row>
    <row r="519" spans="1:7">
      <c r="A519" s="1050"/>
      <c r="B519" s="1050"/>
      <c r="C519" s="1050"/>
      <c r="D519" s="1050"/>
      <c r="E519" s="1050"/>
      <c r="F519" s="1051"/>
      <c r="G519" s="1051"/>
    </row>
    <row r="520" spans="1:7">
      <c r="A520" s="1050"/>
      <c r="B520" s="1050"/>
      <c r="C520" s="1050"/>
      <c r="D520" s="1050"/>
      <c r="E520" s="1050"/>
      <c r="F520" s="1051"/>
      <c r="G520" s="1051"/>
    </row>
    <row r="521" spans="1:7">
      <c r="A521" s="1050"/>
      <c r="B521" s="1050"/>
      <c r="C521" s="1050"/>
      <c r="D521" s="1050"/>
      <c r="E521" s="1050"/>
      <c r="F521" s="1051"/>
      <c r="G521" s="1051"/>
    </row>
    <row r="522" spans="1:7">
      <c r="A522" s="1050"/>
      <c r="B522" s="1050"/>
      <c r="C522" s="1050"/>
      <c r="D522" s="1050"/>
      <c r="E522" s="1050"/>
      <c r="F522" s="1051"/>
      <c r="G522" s="1051"/>
    </row>
    <row r="523" spans="1:7">
      <c r="A523" s="1050"/>
      <c r="B523" s="1050"/>
      <c r="C523" s="1050"/>
      <c r="D523" s="1050"/>
      <c r="E523" s="1050"/>
      <c r="F523" s="1051"/>
      <c r="G523" s="1051"/>
    </row>
    <row r="524" spans="1:7">
      <c r="A524" s="1050"/>
      <c r="B524" s="1050"/>
      <c r="C524" s="1050"/>
      <c r="D524" s="1050"/>
      <c r="E524" s="1050"/>
      <c r="F524" s="1051"/>
      <c r="G524" s="1051"/>
    </row>
    <row r="525" spans="1:7">
      <c r="A525" s="1050"/>
      <c r="B525" s="1050"/>
      <c r="C525" s="1050"/>
      <c r="D525" s="1050"/>
      <c r="E525" s="1050"/>
      <c r="F525" s="1051"/>
      <c r="G525" s="1051"/>
    </row>
    <row r="526" spans="1:7">
      <c r="A526" s="1050"/>
      <c r="B526" s="1050"/>
      <c r="C526" s="1050"/>
      <c r="D526" s="1050"/>
      <c r="E526" s="1050"/>
      <c r="F526" s="1051"/>
      <c r="G526" s="1051"/>
    </row>
    <row r="527" spans="1:7">
      <c r="A527" s="1050"/>
      <c r="B527" s="1050"/>
      <c r="C527" s="1050"/>
      <c r="D527" s="1050"/>
      <c r="E527" s="1050"/>
      <c r="F527" s="1051"/>
      <c r="G527" s="1051"/>
    </row>
    <row r="528" spans="1:7">
      <c r="A528" s="1050"/>
      <c r="B528" s="1050"/>
      <c r="C528" s="1050"/>
      <c r="D528" s="1050"/>
      <c r="E528" s="1050"/>
      <c r="F528" s="1051"/>
      <c r="G528" s="1051"/>
    </row>
    <row r="529" spans="1:7">
      <c r="A529" s="1050"/>
      <c r="B529" s="1050"/>
      <c r="C529" s="1050"/>
      <c r="D529" s="1050"/>
      <c r="E529" s="1050"/>
      <c r="F529" s="1051"/>
      <c r="G529" s="1051"/>
    </row>
    <row r="530" spans="1:7">
      <c r="A530" s="1050"/>
      <c r="B530" s="1050"/>
      <c r="C530" s="1050"/>
      <c r="D530" s="1050"/>
      <c r="E530" s="1050"/>
      <c r="F530" s="1051"/>
      <c r="G530" s="1051"/>
    </row>
    <row r="531" spans="1:7">
      <c r="A531" s="1050"/>
      <c r="B531" s="1050"/>
      <c r="C531" s="1050"/>
      <c r="D531" s="1050"/>
      <c r="E531" s="1050"/>
      <c r="F531" s="1051"/>
      <c r="G531" s="1051"/>
    </row>
    <row r="532" spans="1:7">
      <c r="A532" s="1050"/>
      <c r="B532" s="1050"/>
      <c r="C532" s="1050"/>
      <c r="D532" s="1050"/>
      <c r="E532" s="1050"/>
      <c r="F532" s="1051"/>
      <c r="G532" s="1051"/>
    </row>
    <row r="533" spans="1:7">
      <c r="A533" s="1050"/>
      <c r="B533" s="1050"/>
      <c r="C533" s="1050"/>
      <c r="D533" s="1050"/>
      <c r="E533" s="1050"/>
      <c r="F533" s="1051"/>
      <c r="G533" s="1051"/>
    </row>
    <row r="534" spans="1:7">
      <c r="A534" s="1050"/>
      <c r="B534" s="1050"/>
      <c r="C534" s="1050"/>
      <c r="D534" s="1050"/>
      <c r="E534" s="1050"/>
      <c r="F534" s="1051"/>
      <c r="G534" s="1051"/>
    </row>
    <row r="535" spans="1:7">
      <c r="A535" s="1050"/>
      <c r="B535" s="1050"/>
      <c r="C535" s="1050"/>
      <c r="D535" s="1050"/>
      <c r="E535" s="1050"/>
      <c r="F535" s="1051"/>
      <c r="G535" s="1051"/>
    </row>
    <row r="536" spans="1:7">
      <c r="A536" s="1050"/>
      <c r="B536" s="1050"/>
      <c r="C536" s="1050"/>
      <c r="D536" s="1050"/>
      <c r="E536" s="1050"/>
      <c r="F536" s="1051"/>
      <c r="G536" s="1051"/>
    </row>
    <row r="537" spans="1:7">
      <c r="A537" s="1050"/>
      <c r="B537" s="1050"/>
      <c r="C537" s="1050"/>
      <c r="D537" s="1050"/>
      <c r="E537" s="1050"/>
      <c r="F537" s="1051"/>
      <c r="G537" s="1051"/>
    </row>
    <row r="538" spans="1:7">
      <c r="A538" s="1050"/>
      <c r="B538" s="1050"/>
      <c r="C538" s="1050"/>
      <c r="D538" s="1050"/>
      <c r="E538" s="1050"/>
      <c r="F538" s="1051"/>
      <c r="G538" s="1051"/>
    </row>
    <row r="539" spans="1:7">
      <c r="A539" s="1050"/>
      <c r="B539" s="1050"/>
      <c r="C539" s="1050"/>
      <c r="D539" s="1050"/>
      <c r="E539" s="1050"/>
      <c r="F539" s="1051"/>
      <c r="G539" s="1051"/>
    </row>
    <row r="540" spans="1:7">
      <c r="A540" s="1050"/>
      <c r="B540" s="1050"/>
      <c r="C540" s="1050"/>
      <c r="D540" s="1050"/>
      <c r="E540" s="1050"/>
      <c r="F540" s="1051"/>
      <c r="G540" s="1051"/>
    </row>
    <row r="541" spans="1:7">
      <c r="A541" s="1050"/>
      <c r="B541" s="1050"/>
      <c r="C541" s="1050"/>
      <c r="D541" s="1050"/>
      <c r="E541" s="1050"/>
      <c r="F541" s="1051"/>
      <c r="G541" s="1051"/>
    </row>
    <row r="542" spans="1:7">
      <c r="A542" s="1050"/>
      <c r="B542" s="1050"/>
      <c r="C542" s="1050"/>
      <c r="D542" s="1050"/>
      <c r="E542" s="1050"/>
      <c r="F542" s="1051"/>
      <c r="G542" s="1051"/>
    </row>
    <row r="543" spans="1:7">
      <c r="A543" s="1050"/>
      <c r="B543" s="1050"/>
      <c r="C543" s="1050"/>
      <c r="D543" s="1050"/>
      <c r="E543" s="1050"/>
      <c r="F543" s="1051"/>
      <c r="G543" s="1051"/>
    </row>
    <row r="544" spans="1:7">
      <c r="A544" s="1050"/>
      <c r="B544" s="1050"/>
      <c r="C544" s="1050"/>
      <c r="D544" s="1050"/>
      <c r="E544" s="1050"/>
      <c r="F544" s="1051"/>
      <c r="G544" s="1051"/>
    </row>
    <row r="545" spans="1:7">
      <c r="A545" s="1050"/>
      <c r="B545" s="1050"/>
      <c r="C545" s="1050"/>
      <c r="D545" s="1050"/>
      <c r="E545" s="1050"/>
      <c r="F545" s="1051"/>
      <c r="G545" s="1051"/>
    </row>
    <row r="546" spans="1:7">
      <c r="A546" s="1050"/>
      <c r="B546" s="1050"/>
      <c r="C546" s="1050"/>
      <c r="D546" s="1050"/>
      <c r="E546" s="1050"/>
      <c r="F546" s="1051"/>
      <c r="G546" s="1051"/>
    </row>
    <row r="547" spans="1:7">
      <c r="A547" s="1050"/>
      <c r="B547" s="1050"/>
      <c r="C547" s="1050"/>
      <c r="D547" s="1050"/>
      <c r="E547" s="1050"/>
      <c r="F547" s="1051"/>
      <c r="G547" s="1051"/>
    </row>
    <row r="548" spans="1:7">
      <c r="A548" s="1050"/>
      <c r="B548" s="1050"/>
      <c r="C548" s="1050"/>
      <c r="D548" s="1050"/>
      <c r="E548" s="1050"/>
      <c r="F548" s="1051"/>
      <c r="G548" s="1051"/>
    </row>
    <row r="549" spans="1:7">
      <c r="A549" s="1050"/>
      <c r="B549" s="1050"/>
      <c r="C549" s="1050"/>
      <c r="D549" s="1050"/>
      <c r="E549" s="1050"/>
      <c r="F549" s="1051"/>
      <c r="G549" s="1051"/>
    </row>
    <row r="550" spans="1:7">
      <c r="A550" s="1050"/>
      <c r="B550" s="1050"/>
      <c r="C550" s="1050"/>
      <c r="D550" s="1050"/>
      <c r="E550" s="1050"/>
      <c r="F550" s="1051"/>
      <c r="G550" s="1051"/>
    </row>
    <row r="551" spans="1:7">
      <c r="A551" s="1050"/>
      <c r="B551" s="1050"/>
      <c r="C551" s="1050"/>
      <c r="D551" s="1050"/>
      <c r="E551" s="1050"/>
      <c r="F551" s="1051"/>
      <c r="G551" s="1051"/>
    </row>
    <row r="552" spans="1:7">
      <c r="A552" s="1050"/>
      <c r="B552" s="1050"/>
      <c r="C552" s="1050"/>
      <c r="D552" s="1050"/>
      <c r="E552" s="1050"/>
      <c r="F552" s="1051"/>
      <c r="G552" s="1051"/>
    </row>
    <row r="553" spans="1:7">
      <c r="A553" s="1050"/>
      <c r="B553" s="1050"/>
      <c r="C553" s="1050"/>
      <c r="D553" s="1050"/>
      <c r="E553" s="1050"/>
      <c r="F553" s="1051"/>
      <c r="G553" s="1051"/>
    </row>
    <row r="554" spans="1:7">
      <c r="A554" s="1050"/>
      <c r="B554" s="1050"/>
      <c r="C554" s="1050"/>
      <c r="D554" s="1050"/>
      <c r="E554" s="1050"/>
      <c r="F554" s="1051"/>
      <c r="G554" s="1051"/>
    </row>
    <row r="555" spans="1:7">
      <c r="A555" s="1050"/>
      <c r="B555" s="1050"/>
      <c r="C555" s="1050"/>
      <c r="D555" s="1050"/>
      <c r="E555" s="1050"/>
      <c r="F555" s="1051"/>
      <c r="G555" s="1051"/>
    </row>
    <row r="556" spans="1:7">
      <c r="A556" s="1050"/>
      <c r="B556" s="1050"/>
      <c r="C556" s="1050"/>
      <c r="D556" s="1050"/>
      <c r="E556" s="1050"/>
      <c r="F556" s="1051"/>
      <c r="G556" s="1051"/>
    </row>
    <row r="557" spans="1:7">
      <c r="A557" s="1050"/>
      <c r="B557" s="1050"/>
      <c r="C557" s="1050"/>
      <c r="D557" s="1050"/>
      <c r="E557" s="1050"/>
      <c r="F557" s="1051"/>
      <c r="G557" s="1051"/>
    </row>
    <row r="558" spans="1:7">
      <c r="A558" s="1050"/>
      <c r="B558" s="1050"/>
      <c r="C558" s="1050"/>
      <c r="D558" s="1050"/>
      <c r="E558" s="1050"/>
      <c r="F558" s="1051"/>
      <c r="G558" s="1051"/>
    </row>
    <row r="559" spans="1:7">
      <c r="A559" s="1050"/>
      <c r="B559" s="1050"/>
      <c r="C559" s="1050"/>
      <c r="D559" s="1050"/>
      <c r="E559" s="1050"/>
      <c r="F559" s="1051"/>
      <c r="G559" s="1051"/>
    </row>
    <row r="560" spans="1:7">
      <c r="A560" s="1050"/>
      <c r="B560" s="1050"/>
      <c r="C560" s="1050"/>
      <c r="D560" s="1050"/>
      <c r="E560" s="1050"/>
      <c r="F560" s="1051"/>
      <c r="G560" s="1051"/>
    </row>
    <row r="561" spans="1:7">
      <c r="A561" s="1050"/>
      <c r="B561" s="1050"/>
      <c r="C561" s="1050"/>
      <c r="D561" s="1050"/>
      <c r="E561" s="1050"/>
      <c r="F561" s="1051"/>
      <c r="G561" s="1051"/>
    </row>
    <row r="562" spans="1:7">
      <c r="A562" s="1050"/>
      <c r="B562" s="1050"/>
      <c r="C562" s="1050"/>
      <c r="D562" s="1050"/>
      <c r="E562" s="1050"/>
      <c r="F562" s="1051"/>
      <c r="G562" s="1051"/>
    </row>
    <row r="563" spans="1:7">
      <c r="A563" s="1050"/>
      <c r="B563" s="1050"/>
      <c r="C563" s="1050"/>
      <c r="D563" s="1050"/>
      <c r="E563" s="1050"/>
      <c r="F563" s="1051"/>
      <c r="G563" s="1051"/>
    </row>
    <row r="564" spans="1:7">
      <c r="A564" s="1050"/>
      <c r="B564" s="1050"/>
      <c r="C564" s="1050"/>
      <c r="D564" s="1050"/>
      <c r="E564" s="1050"/>
      <c r="F564" s="1051"/>
      <c r="G564" s="1051"/>
    </row>
    <row r="565" spans="1:7">
      <c r="A565" s="1050"/>
      <c r="B565" s="1050"/>
      <c r="C565" s="1050"/>
      <c r="D565" s="1050"/>
      <c r="E565" s="1050"/>
      <c r="F565" s="1051"/>
      <c r="G565" s="1051"/>
    </row>
    <row r="566" spans="1:7">
      <c r="A566" s="1050"/>
      <c r="B566" s="1050"/>
      <c r="C566" s="1050"/>
      <c r="D566" s="1050"/>
      <c r="E566" s="1050"/>
      <c r="F566" s="1051"/>
      <c r="G566" s="1051"/>
    </row>
    <row r="567" spans="1:7">
      <c r="A567" s="1050"/>
      <c r="B567" s="1050"/>
      <c r="C567" s="1050"/>
      <c r="D567" s="1050"/>
      <c r="E567" s="1050"/>
      <c r="F567" s="1051"/>
      <c r="G567" s="1051"/>
    </row>
    <row r="568" spans="1:7">
      <c r="A568" s="1050"/>
      <c r="B568" s="1050"/>
      <c r="C568" s="1050"/>
      <c r="D568" s="1050"/>
      <c r="E568" s="1050"/>
      <c r="F568" s="1051"/>
      <c r="G568" s="1051"/>
    </row>
    <row r="569" spans="1:7">
      <c r="A569" s="1050"/>
      <c r="B569" s="1050"/>
      <c r="C569" s="1050"/>
      <c r="D569" s="1050"/>
      <c r="E569" s="1050"/>
      <c r="F569" s="1051"/>
      <c r="G569" s="1051"/>
    </row>
    <row r="570" spans="1:7">
      <c r="A570" s="1050"/>
      <c r="B570" s="1050"/>
      <c r="C570" s="1050"/>
      <c r="D570" s="1050"/>
      <c r="E570" s="1050"/>
      <c r="F570" s="1051"/>
      <c r="G570" s="1051"/>
    </row>
    <row r="571" spans="1:7">
      <c r="A571" s="1050"/>
      <c r="B571" s="1050"/>
      <c r="C571" s="1050"/>
      <c r="D571" s="1050"/>
      <c r="E571" s="1050"/>
      <c r="F571" s="1051"/>
      <c r="G571" s="1051"/>
    </row>
    <row r="572" spans="1:7">
      <c r="A572" s="1050"/>
      <c r="B572" s="1050"/>
      <c r="C572" s="1050"/>
      <c r="D572" s="1050"/>
      <c r="E572" s="1050"/>
      <c r="F572" s="1051"/>
      <c r="G572" s="1051"/>
    </row>
    <row r="573" spans="1:7">
      <c r="A573" s="1050"/>
      <c r="B573" s="1050"/>
      <c r="C573" s="1050"/>
      <c r="D573" s="1050"/>
      <c r="E573" s="1050"/>
      <c r="F573" s="1051"/>
      <c r="G573" s="1051"/>
    </row>
    <row r="574" spans="1:7">
      <c r="A574" s="1050"/>
      <c r="B574" s="1050"/>
      <c r="C574" s="1050"/>
      <c r="D574" s="1050"/>
      <c r="E574" s="1050"/>
      <c r="F574" s="1051"/>
      <c r="G574" s="1051"/>
    </row>
    <row r="575" spans="1:7">
      <c r="A575" s="1050"/>
      <c r="B575" s="1050"/>
      <c r="C575" s="1050"/>
      <c r="D575" s="1050"/>
      <c r="E575" s="1050"/>
      <c r="F575" s="1051"/>
      <c r="G575" s="1051"/>
    </row>
    <row r="576" spans="1:7">
      <c r="A576" s="1050"/>
      <c r="B576" s="1050"/>
      <c r="C576" s="1050"/>
      <c r="D576" s="1050"/>
      <c r="E576" s="1050"/>
      <c r="F576" s="1051"/>
      <c r="G576" s="1051"/>
    </row>
    <row r="577" spans="1:7">
      <c r="A577" s="1050"/>
      <c r="B577" s="1050"/>
      <c r="C577" s="1050"/>
      <c r="D577" s="1050"/>
      <c r="E577" s="1050"/>
      <c r="F577" s="1051"/>
      <c r="G577" s="1051"/>
    </row>
    <row r="578" spans="1:7">
      <c r="A578" s="1050"/>
      <c r="B578" s="1050"/>
      <c r="C578" s="1050"/>
      <c r="D578" s="1050"/>
      <c r="E578" s="1050"/>
      <c r="F578" s="1051"/>
      <c r="G578" s="1051"/>
    </row>
    <row r="579" spans="1:7">
      <c r="A579" s="1050"/>
      <c r="B579" s="1050"/>
      <c r="C579" s="1050"/>
      <c r="D579" s="1050"/>
      <c r="E579" s="1050"/>
      <c r="F579" s="1051"/>
      <c r="G579" s="1051"/>
    </row>
    <row r="580" spans="1:7">
      <c r="A580" s="1050"/>
      <c r="B580" s="1050"/>
      <c r="C580" s="1050"/>
      <c r="D580" s="1050"/>
      <c r="E580" s="1050"/>
      <c r="F580" s="1051"/>
      <c r="G580" s="1051"/>
    </row>
    <row r="581" spans="1:7">
      <c r="A581" s="1050"/>
      <c r="B581" s="1050"/>
      <c r="C581" s="1050"/>
      <c r="D581" s="1050"/>
      <c r="E581" s="1050"/>
      <c r="F581" s="1051"/>
      <c r="G581" s="1051"/>
    </row>
    <row r="582" spans="1:7">
      <c r="A582" s="1050"/>
      <c r="B582" s="1050"/>
      <c r="C582" s="1050"/>
      <c r="D582" s="1050"/>
      <c r="E582" s="1050"/>
      <c r="F582" s="1051"/>
      <c r="G582" s="1051"/>
    </row>
    <row r="583" spans="1:7">
      <c r="A583" s="1050"/>
      <c r="B583" s="1050"/>
      <c r="C583" s="1050"/>
      <c r="D583" s="1050"/>
      <c r="E583" s="1050"/>
      <c r="F583" s="1051"/>
      <c r="G583" s="1051"/>
    </row>
    <row r="584" spans="1:7">
      <c r="A584" s="1050"/>
      <c r="B584" s="1050"/>
      <c r="C584" s="1050"/>
      <c r="D584" s="1050"/>
      <c r="E584" s="1050"/>
      <c r="F584" s="1051"/>
      <c r="G584" s="1051"/>
    </row>
    <row r="585" spans="1:7">
      <c r="A585" s="1050"/>
      <c r="B585" s="1050"/>
      <c r="C585" s="1050"/>
      <c r="D585" s="1050"/>
      <c r="E585" s="1050"/>
      <c r="F585" s="1051"/>
      <c r="G585" s="1051"/>
    </row>
    <row r="586" spans="1:7">
      <c r="A586" s="1050"/>
      <c r="B586" s="1050"/>
      <c r="C586" s="1050"/>
      <c r="D586" s="1050"/>
      <c r="E586" s="1050"/>
      <c r="F586" s="1051"/>
      <c r="G586" s="1051"/>
    </row>
    <row r="587" spans="1:7">
      <c r="A587" s="1050"/>
      <c r="B587" s="1050"/>
      <c r="C587" s="1050"/>
      <c r="D587" s="1050"/>
      <c r="E587" s="1050"/>
      <c r="F587" s="1051"/>
      <c r="G587" s="1051"/>
    </row>
    <row r="588" spans="1:7">
      <c r="A588" s="1050"/>
      <c r="B588" s="1050"/>
      <c r="C588" s="1050"/>
      <c r="D588" s="1050"/>
      <c r="E588" s="1050"/>
      <c r="F588" s="1051"/>
      <c r="G588" s="1051"/>
    </row>
    <row r="589" spans="1:7">
      <c r="A589" s="1050"/>
      <c r="B589" s="1050"/>
      <c r="C589" s="1050"/>
      <c r="D589" s="1050"/>
      <c r="E589" s="1050"/>
      <c r="F589" s="1051"/>
      <c r="G589" s="1051"/>
    </row>
    <row r="590" spans="1:7">
      <c r="A590" s="1050"/>
      <c r="B590" s="1050"/>
      <c r="C590" s="1050"/>
      <c r="D590" s="1050"/>
      <c r="E590" s="1050"/>
      <c r="F590" s="1051"/>
      <c r="G590" s="1051"/>
    </row>
    <row r="591" spans="1:7">
      <c r="A591" s="1050"/>
      <c r="B591" s="1050"/>
      <c r="C591" s="1050"/>
      <c r="D591" s="1050"/>
      <c r="E591" s="1050"/>
      <c r="F591" s="1051"/>
      <c r="G591" s="1051"/>
    </row>
    <row r="592" spans="1:7">
      <c r="A592" s="1050"/>
      <c r="B592" s="1050"/>
      <c r="C592" s="1050"/>
      <c r="D592" s="1050"/>
      <c r="E592" s="1050"/>
      <c r="F592" s="1051"/>
      <c r="G592" s="1051"/>
    </row>
    <row r="593" spans="1:7">
      <c r="A593" s="1050"/>
      <c r="B593" s="1050"/>
      <c r="C593" s="1050"/>
      <c r="D593" s="1050"/>
      <c r="E593" s="1050"/>
      <c r="F593" s="1051"/>
      <c r="G593" s="1051"/>
    </row>
    <row r="594" spans="1:7">
      <c r="A594" s="1050"/>
      <c r="B594" s="1050"/>
      <c r="C594" s="1050"/>
      <c r="D594" s="1050"/>
      <c r="E594" s="1050"/>
      <c r="F594" s="1051"/>
      <c r="G594" s="1051"/>
    </row>
    <row r="595" spans="1:7">
      <c r="A595" s="1050"/>
      <c r="B595" s="1050"/>
      <c r="C595" s="1050"/>
      <c r="D595" s="1050"/>
      <c r="E595" s="1050"/>
      <c r="F595" s="1051"/>
      <c r="G595" s="1051"/>
    </row>
    <row r="596" spans="1:7">
      <c r="A596" s="1050"/>
      <c r="B596" s="1050"/>
      <c r="C596" s="1050"/>
      <c r="D596" s="1050"/>
      <c r="E596" s="1050"/>
      <c r="F596" s="1051"/>
      <c r="G596" s="1051"/>
    </row>
    <row r="597" spans="1:7">
      <c r="A597" s="1050"/>
      <c r="B597" s="1050"/>
      <c r="C597" s="1050"/>
      <c r="D597" s="1050"/>
      <c r="E597" s="1050"/>
      <c r="F597" s="1051"/>
      <c r="G597" s="1051"/>
    </row>
    <row r="598" spans="1:7">
      <c r="A598" s="1050"/>
      <c r="B598" s="1050"/>
      <c r="C598" s="1050"/>
      <c r="D598" s="1050"/>
      <c r="E598" s="1050"/>
      <c r="F598" s="1051"/>
      <c r="G598" s="1051"/>
    </row>
    <row r="599" spans="1:7">
      <c r="A599" s="1050"/>
      <c r="B599" s="1050"/>
      <c r="C599" s="1050"/>
      <c r="D599" s="1050"/>
      <c r="E599" s="1050"/>
      <c r="F599" s="1051"/>
      <c r="G599" s="1051"/>
    </row>
    <row r="600" spans="1:7">
      <c r="A600" s="1050"/>
      <c r="B600" s="1050"/>
      <c r="C600" s="1050"/>
      <c r="D600" s="1050"/>
      <c r="E600" s="1050"/>
      <c r="F600" s="1051"/>
      <c r="G600" s="1051"/>
    </row>
    <row r="601" spans="1:7">
      <c r="A601" s="1050"/>
      <c r="B601" s="1050"/>
      <c r="C601" s="1050"/>
      <c r="D601" s="1050"/>
      <c r="E601" s="1050"/>
      <c r="F601" s="1051"/>
      <c r="G601" s="1051"/>
    </row>
    <row r="602" spans="1:7">
      <c r="A602" s="1050"/>
      <c r="B602" s="1050"/>
      <c r="C602" s="1050"/>
      <c r="D602" s="1050"/>
      <c r="E602" s="1050"/>
      <c r="F602" s="1051"/>
      <c r="G602" s="1051"/>
    </row>
    <row r="603" spans="1:7">
      <c r="A603" s="1050"/>
      <c r="B603" s="1050"/>
      <c r="C603" s="1050"/>
      <c r="D603" s="1050"/>
      <c r="E603" s="1050"/>
      <c r="F603" s="1051"/>
      <c r="G603" s="1051"/>
    </row>
    <row r="604" spans="1:7">
      <c r="A604" s="1050"/>
      <c r="B604" s="1050"/>
      <c r="C604" s="1050"/>
      <c r="D604" s="1050"/>
      <c r="E604" s="1050"/>
      <c r="F604" s="1051"/>
      <c r="G604" s="1051"/>
    </row>
    <row r="605" spans="1:7">
      <c r="A605" s="1050"/>
      <c r="B605" s="1050"/>
      <c r="C605" s="1050"/>
      <c r="D605" s="1050"/>
      <c r="E605" s="1050"/>
      <c r="F605" s="1051"/>
      <c r="G605" s="1051"/>
    </row>
    <row r="606" spans="1:7">
      <c r="A606" s="1050"/>
      <c r="B606" s="1050"/>
      <c r="C606" s="1050"/>
      <c r="D606" s="1050"/>
      <c r="E606" s="1050"/>
      <c r="F606" s="1051"/>
      <c r="G606" s="1051"/>
    </row>
    <row r="607" spans="1:7">
      <c r="A607" s="1050"/>
      <c r="B607" s="1050"/>
      <c r="C607" s="1050"/>
      <c r="D607" s="1050"/>
      <c r="E607" s="1050"/>
      <c r="F607" s="1051"/>
      <c r="G607" s="1051"/>
    </row>
    <row r="608" spans="1:7">
      <c r="A608" s="1050"/>
      <c r="B608" s="1050"/>
      <c r="C608" s="1050"/>
      <c r="D608" s="1050"/>
      <c r="E608" s="1050"/>
      <c r="F608" s="1051"/>
      <c r="G608" s="1051"/>
    </row>
    <row r="609" spans="1:7">
      <c r="A609" s="1050"/>
      <c r="B609" s="1050"/>
      <c r="C609" s="1050"/>
      <c r="D609" s="1050"/>
      <c r="E609" s="1050"/>
      <c r="F609" s="1051"/>
      <c r="G609" s="1051"/>
    </row>
    <row r="610" spans="1:7">
      <c r="A610" s="1050"/>
      <c r="B610" s="1050"/>
      <c r="C610" s="1050"/>
      <c r="D610" s="1050"/>
      <c r="E610" s="1050"/>
      <c r="F610" s="1051"/>
      <c r="G610" s="1051"/>
    </row>
    <row r="611" spans="1:7">
      <c r="A611" s="1050"/>
      <c r="B611" s="1050"/>
      <c r="C611" s="1050"/>
      <c r="D611" s="1050"/>
      <c r="E611" s="1050"/>
      <c r="F611" s="1051"/>
      <c r="G611" s="1051"/>
    </row>
    <row r="612" spans="1:7">
      <c r="A612" s="1050"/>
      <c r="B612" s="1050"/>
      <c r="C612" s="1050"/>
      <c r="D612" s="1050"/>
      <c r="E612" s="1050"/>
      <c r="F612" s="1051"/>
      <c r="G612" s="1051"/>
    </row>
    <row r="613" spans="1:7">
      <c r="A613" s="1050"/>
      <c r="B613" s="1050"/>
      <c r="C613" s="1050"/>
      <c r="D613" s="1050"/>
      <c r="E613" s="1050"/>
      <c r="F613" s="1051"/>
      <c r="G613" s="1051"/>
    </row>
    <row r="614" spans="1:7">
      <c r="A614" s="1050"/>
      <c r="B614" s="1050"/>
      <c r="C614" s="1050"/>
      <c r="D614" s="1050"/>
      <c r="E614" s="1050"/>
      <c r="F614" s="1051"/>
      <c r="G614" s="1051"/>
    </row>
    <row r="615" spans="1:7">
      <c r="A615" s="1050"/>
      <c r="B615" s="1050"/>
      <c r="C615" s="1050"/>
      <c r="D615" s="1050"/>
      <c r="E615" s="1050"/>
      <c r="F615" s="1051"/>
      <c r="G615" s="1051"/>
    </row>
    <row r="616" spans="1:7">
      <c r="A616" s="1050"/>
      <c r="B616" s="1050"/>
      <c r="C616" s="1050"/>
      <c r="D616" s="1050"/>
      <c r="E616" s="1050"/>
      <c r="F616" s="1051"/>
      <c r="G616" s="1051"/>
    </row>
    <row r="617" spans="1:7">
      <c r="A617" s="1050"/>
      <c r="B617" s="1050"/>
      <c r="C617" s="1050"/>
      <c r="D617" s="1050"/>
      <c r="E617" s="1050"/>
      <c r="F617" s="1051"/>
      <c r="G617" s="1051"/>
    </row>
    <row r="618" spans="1:7">
      <c r="A618" s="1050"/>
      <c r="B618" s="1050"/>
      <c r="C618" s="1050"/>
      <c r="D618" s="1050"/>
      <c r="E618" s="1050"/>
      <c r="F618" s="1051"/>
      <c r="G618" s="1051"/>
    </row>
    <row r="619" spans="1:7">
      <c r="A619" s="1050"/>
      <c r="B619" s="1050"/>
      <c r="C619" s="1050"/>
      <c r="D619" s="1050"/>
      <c r="E619" s="1050"/>
      <c r="F619" s="1051"/>
      <c r="G619" s="1051"/>
    </row>
    <row r="620" spans="1:7">
      <c r="A620" s="1050"/>
      <c r="B620" s="1050"/>
      <c r="C620" s="1050"/>
      <c r="D620" s="1050"/>
      <c r="E620" s="1050"/>
      <c r="F620" s="1051"/>
      <c r="G620" s="1051"/>
    </row>
    <row r="621" spans="1:7">
      <c r="A621" s="1050"/>
      <c r="B621" s="1050"/>
      <c r="C621" s="1050"/>
      <c r="D621" s="1050"/>
      <c r="E621" s="1050"/>
      <c r="F621" s="1051"/>
      <c r="G621" s="1051"/>
    </row>
    <row r="622" spans="1:7">
      <c r="A622" s="1050"/>
      <c r="B622" s="1050"/>
      <c r="C622" s="1050"/>
      <c r="D622" s="1050"/>
      <c r="E622" s="1050"/>
      <c r="F622" s="1051"/>
      <c r="G622" s="1051"/>
    </row>
    <row r="623" spans="1:7">
      <c r="A623" s="1050"/>
      <c r="B623" s="1050"/>
      <c r="C623" s="1050"/>
      <c r="D623" s="1050"/>
      <c r="E623" s="1050"/>
      <c r="F623" s="1051"/>
      <c r="G623" s="1051"/>
    </row>
    <row r="624" spans="1:7">
      <c r="A624" s="1050"/>
      <c r="B624" s="1050"/>
      <c r="C624" s="1050"/>
      <c r="D624" s="1050"/>
      <c r="E624" s="1050"/>
      <c r="F624" s="1051"/>
      <c r="G624" s="1051"/>
    </row>
    <row r="625" spans="1:7">
      <c r="A625" s="1050"/>
      <c r="B625" s="1050"/>
      <c r="C625" s="1050"/>
      <c r="D625" s="1050"/>
      <c r="E625" s="1050"/>
      <c r="F625" s="1051"/>
      <c r="G625" s="1051"/>
    </row>
    <row r="626" spans="1:7">
      <c r="A626" s="1050"/>
      <c r="B626" s="1050"/>
      <c r="C626" s="1050"/>
      <c r="D626" s="1050"/>
      <c r="E626" s="1050"/>
      <c r="F626" s="1051"/>
      <c r="G626" s="1051"/>
    </row>
    <row r="627" spans="1:7">
      <c r="A627" s="1050"/>
      <c r="B627" s="1050"/>
      <c r="C627" s="1050"/>
      <c r="D627" s="1050"/>
      <c r="E627" s="1050"/>
      <c r="F627" s="1051"/>
      <c r="G627" s="1051"/>
    </row>
    <row r="628" spans="1:7">
      <c r="A628" s="1050"/>
      <c r="B628" s="1050"/>
      <c r="C628" s="1050"/>
      <c r="D628" s="1050"/>
      <c r="E628" s="1050"/>
      <c r="F628" s="1051"/>
      <c r="G628" s="1051"/>
    </row>
    <row r="629" spans="1:7">
      <c r="A629" s="1050"/>
      <c r="B629" s="1050"/>
      <c r="C629" s="1050"/>
      <c r="D629" s="1050"/>
      <c r="E629" s="1050"/>
      <c r="F629" s="1051"/>
      <c r="G629" s="1051"/>
    </row>
    <row r="630" spans="1:7">
      <c r="A630" s="1050"/>
      <c r="B630" s="1050"/>
      <c r="C630" s="1050"/>
      <c r="D630" s="1050"/>
      <c r="E630" s="1050"/>
      <c r="F630" s="1051"/>
      <c r="G630" s="1051"/>
    </row>
    <row r="631" spans="1:7">
      <c r="A631" s="1050"/>
      <c r="B631" s="1050"/>
      <c r="C631" s="1050"/>
      <c r="D631" s="1050"/>
      <c r="E631" s="1050"/>
      <c r="F631" s="1051"/>
      <c r="G631" s="1051"/>
    </row>
    <row r="632" spans="1:7">
      <c r="A632" s="1050"/>
      <c r="B632" s="1050"/>
      <c r="C632" s="1050"/>
      <c r="D632" s="1050"/>
      <c r="E632" s="1050"/>
      <c r="F632" s="1051"/>
      <c r="G632" s="1051"/>
    </row>
    <row r="633" spans="1:7">
      <c r="A633" s="1050"/>
      <c r="B633" s="1050"/>
      <c r="C633" s="1050"/>
      <c r="D633" s="1050"/>
      <c r="E633" s="1050"/>
      <c r="F633" s="1051"/>
      <c r="G633" s="1051"/>
    </row>
    <row r="634" spans="1:7">
      <c r="A634" s="1050"/>
      <c r="B634" s="1050"/>
      <c r="C634" s="1050"/>
      <c r="D634" s="1050"/>
      <c r="E634" s="1050"/>
      <c r="F634" s="1051"/>
      <c r="G634" s="1051"/>
    </row>
    <row r="635" spans="1:7">
      <c r="A635" s="1050"/>
      <c r="B635" s="1050"/>
      <c r="C635" s="1050"/>
      <c r="D635" s="1050"/>
      <c r="E635" s="1050"/>
      <c r="F635" s="1051"/>
      <c r="G635" s="1051"/>
    </row>
    <row r="636" spans="1:7">
      <c r="A636" s="1050"/>
      <c r="B636" s="1050"/>
      <c r="C636" s="1050"/>
      <c r="D636" s="1050"/>
      <c r="E636" s="1050"/>
      <c r="F636" s="1051"/>
      <c r="G636" s="1051"/>
    </row>
    <row r="637" spans="1:7">
      <c r="A637" s="1050"/>
      <c r="B637" s="1050"/>
      <c r="C637" s="1050"/>
      <c r="D637" s="1050"/>
      <c r="E637" s="1050"/>
      <c r="F637" s="1051"/>
      <c r="G637" s="1051"/>
    </row>
    <row r="638" spans="1:7">
      <c r="A638" s="1050"/>
      <c r="B638" s="1050"/>
      <c r="C638" s="1050"/>
      <c r="D638" s="1050"/>
      <c r="E638" s="1050"/>
      <c r="F638" s="1051"/>
      <c r="G638" s="1051"/>
    </row>
    <row r="639" spans="1:7">
      <c r="A639" s="1050"/>
      <c r="B639" s="1050"/>
      <c r="C639" s="1050"/>
      <c r="D639" s="1050"/>
      <c r="E639" s="1050"/>
      <c r="F639" s="1051"/>
      <c r="G639" s="1051"/>
    </row>
    <row r="640" spans="1:7">
      <c r="A640" s="1050"/>
      <c r="B640" s="1050"/>
      <c r="C640" s="1050"/>
      <c r="D640" s="1050"/>
      <c r="E640" s="1050"/>
      <c r="F640" s="1051"/>
      <c r="G640" s="1051"/>
    </row>
    <row r="641" spans="1:7">
      <c r="A641" s="1050"/>
      <c r="B641" s="1050"/>
      <c r="C641" s="1050"/>
      <c r="D641" s="1050"/>
      <c r="E641" s="1050"/>
      <c r="F641" s="1051"/>
      <c r="G641" s="1051"/>
    </row>
    <row r="642" spans="1:7">
      <c r="A642" s="1050"/>
      <c r="B642" s="1050"/>
      <c r="C642" s="1050"/>
      <c r="D642" s="1050"/>
      <c r="E642" s="1050"/>
      <c r="F642" s="1051"/>
      <c r="G642" s="1051"/>
    </row>
    <row r="643" spans="1:7">
      <c r="A643" s="1050"/>
      <c r="B643" s="1050"/>
      <c r="C643" s="1050"/>
      <c r="D643" s="1050"/>
      <c r="E643" s="1050"/>
      <c r="F643" s="1051"/>
      <c r="G643" s="1051"/>
    </row>
    <row r="644" spans="1:7">
      <c r="A644" s="1050"/>
      <c r="B644" s="1050"/>
      <c r="C644" s="1050"/>
      <c r="D644" s="1050"/>
      <c r="E644" s="1050"/>
      <c r="F644" s="1051"/>
      <c r="G644" s="1051"/>
    </row>
    <row r="645" spans="1:7">
      <c r="A645" s="1050"/>
      <c r="B645" s="1050"/>
      <c r="C645" s="1050"/>
      <c r="D645" s="1050"/>
      <c r="E645" s="1050"/>
      <c r="F645" s="1051"/>
      <c r="G645" s="1051"/>
    </row>
    <row r="646" spans="1:7">
      <c r="A646" s="1050"/>
      <c r="B646" s="1050"/>
      <c r="C646" s="1050"/>
      <c r="D646" s="1050"/>
      <c r="E646" s="1050"/>
      <c r="F646" s="1051"/>
      <c r="G646" s="1051"/>
    </row>
    <row r="647" spans="1:7">
      <c r="A647" s="1050"/>
      <c r="B647" s="1050"/>
      <c r="C647" s="1050"/>
      <c r="D647" s="1050"/>
      <c r="E647" s="1050"/>
      <c r="F647" s="1051"/>
      <c r="G647" s="1051"/>
    </row>
    <row r="648" spans="1:7">
      <c r="A648" s="1050"/>
      <c r="B648" s="1050"/>
      <c r="C648" s="1050"/>
      <c r="D648" s="1050"/>
      <c r="E648" s="1050"/>
      <c r="F648" s="1051"/>
      <c r="G648" s="1051"/>
    </row>
    <row r="649" spans="1:7">
      <c r="A649" s="1050"/>
      <c r="B649" s="1050"/>
      <c r="C649" s="1050"/>
      <c r="D649" s="1050"/>
      <c r="E649" s="1050"/>
      <c r="F649" s="1051"/>
      <c r="G649" s="1051"/>
    </row>
    <row r="650" spans="1:7">
      <c r="A650" s="1050"/>
      <c r="B650" s="1050"/>
      <c r="C650" s="1050"/>
      <c r="D650" s="1050"/>
      <c r="E650" s="1050"/>
      <c r="F650" s="1051"/>
      <c r="G650" s="1051"/>
    </row>
    <row r="651" spans="1:7">
      <c r="A651" s="1050"/>
      <c r="B651" s="1050"/>
      <c r="C651" s="1050"/>
      <c r="D651" s="1050"/>
      <c r="E651" s="1050"/>
      <c r="F651" s="1051"/>
      <c r="G651" s="1051"/>
    </row>
    <row r="652" spans="1:7">
      <c r="A652" s="1050"/>
      <c r="B652" s="1050"/>
      <c r="C652" s="1050"/>
      <c r="D652" s="1050"/>
      <c r="E652" s="1050"/>
      <c r="F652" s="1051"/>
      <c r="G652" s="1051"/>
    </row>
    <row r="653" spans="1:7">
      <c r="A653" s="1050"/>
      <c r="B653" s="1050"/>
      <c r="C653" s="1050"/>
      <c r="D653" s="1050"/>
      <c r="E653" s="1050"/>
      <c r="F653" s="1051"/>
      <c r="G653" s="1051"/>
    </row>
    <row r="654" spans="1:7">
      <c r="A654" s="1050"/>
      <c r="B654" s="1050"/>
      <c r="C654" s="1050"/>
      <c r="D654" s="1050"/>
      <c r="E654" s="1050"/>
      <c r="F654" s="1051"/>
      <c r="G654" s="1051"/>
    </row>
    <row r="655" spans="1:7">
      <c r="A655" s="1050"/>
      <c r="B655" s="1050"/>
      <c r="C655" s="1050"/>
      <c r="D655" s="1050"/>
      <c r="E655" s="1050"/>
      <c r="F655" s="1051"/>
      <c r="G655" s="1051"/>
    </row>
    <row r="656" spans="1:7">
      <c r="A656" s="1050"/>
      <c r="B656" s="1050"/>
      <c r="C656" s="1050"/>
      <c r="D656" s="1050"/>
      <c r="E656" s="1050"/>
      <c r="F656" s="1051"/>
      <c r="G656" s="1051"/>
    </row>
    <row r="657" spans="1:7">
      <c r="A657" s="1050"/>
      <c r="B657" s="1050"/>
      <c r="C657" s="1050"/>
      <c r="D657" s="1050"/>
      <c r="E657" s="1050"/>
      <c r="F657" s="1051"/>
      <c r="G657" s="1051"/>
    </row>
    <row r="658" spans="1:7">
      <c r="A658" s="1050"/>
      <c r="B658" s="1050"/>
      <c r="C658" s="1050"/>
      <c r="D658" s="1050"/>
      <c r="E658" s="1050"/>
      <c r="F658" s="1051"/>
      <c r="G658" s="1051"/>
    </row>
    <row r="659" spans="1:7">
      <c r="A659" s="1050"/>
      <c r="B659" s="1050"/>
      <c r="C659" s="1050"/>
      <c r="D659" s="1050"/>
      <c r="E659" s="1050"/>
      <c r="F659" s="1051"/>
      <c r="G659" s="1051"/>
    </row>
    <row r="660" spans="1:7">
      <c r="A660" s="1050"/>
      <c r="B660" s="1050"/>
      <c r="C660" s="1050"/>
      <c r="D660" s="1050"/>
      <c r="E660" s="1050"/>
      <c r="F660" s="1051"/>
      <c r="G660" s="1051"/>
    </row>
    <row r="661" spans="1:7">
      <c r="A661" s="1050"/>
      <c r="B661" s="1050"/>
      <c r="C661" s="1050"/>
      <c r="D661" s="1050"/>
      <c r="E661" s="1050"/>
      <c r="F661" s="1051"/>
      <c r="G661" s="1051"/>
    </row>
    <row r="662" spans="1:7">
      <c r="A662" s="1050"/>
      <c r="B662" s="1050"/>
      <c r="C662" s="1050"/>
      <c r="D662" s="1050"/>
      <c r="E662" s="1050"/>
      <c r="F662" s="1051"/>
      <c r="G662" s="1051"/>
    </row>
    <row r="663" spans="1:7">
      <c r="A663" s="1050"/>
      <c r="B663" s="1050"/>
      <c r="C663" s="1050"/>
      <c r="D663" s="1050"/>
      <c r="E663" s="1050"/>
      <c r="F663" s="1051"/>
      <c r="G663" s="1051"/>
    </row>
    <row r="664" spans="1:7">
      <c r="A664" s="1050"/>
      <c r="B664" s="1050"/>
      <c r="C664" s="1050"/>
      <c r="D664" s="1050"/>
      <c r="E664" s="1050"/>
      <c r="F664" s="1051"/>
      <c r="G664" s="1051"/>
    </row>
    <row r="665" spans="1:7">
      <c r="A665" s="1050"/>
      <c r="B665" s="1050"/>
      <c r="C665" s="1050"/>
      <c r="D665" s="1050"/>
      <c r="E665" s="1050"/>
      <c r="F665" s="1051"/>
      <c r="G665" s="1051"/>
    </row>
    <row r="666" spans="1:7">
      <c r="A666" s="1050"/>
      <c r="B666" s="1050"/>
      <c r="C666" s="1050"/>
      <c r="D666" s="1050"/>
      <c r="E666" s="1050"/>
      <c r="F666" s="1051"/>
      <c r="G666" s="1051"/>
    </row>
    <row r="667" spans="1:7">
      <c r="A667" s="1050"/>
      <c r="B667" s="1050"/>
      <c r="C667" s="1050"/>
      <c r="D667" s="1050"/>
      <c r="E667" s="1050"/>
      <c r="F667" s="1051"/>
      <c r="G667" s="1051"/>
    </row>
    <row r="668" spans="1:7">
      <c r="A668" s="1050"/>
      <c r="B668" s="1050"/>
      <c r="C668" s="1050"/>
      <c r="D668" s="1050"/>
      <c r="E668" s="1050"/>
      <c r="F668" s="1051"/>
      <c r="G668" s="1051"/>
    </row>
    <row r="669" spans="1:7">
      <c r="A669" s="1050"/>
      <c r="B669" s="1050"/>
      <c r="C669" s="1050"/>
      <c r="D669" s="1050"/>
      <c r="E669" s="1050"/>
      <c r="F669" s="1051"/>
      <c r="G669" s="1051"/>
    </row>
    <row r="670" spans="1:7">
      <c r="A670" s="1050"/>
      <c r="B670" s="1050"/>
      <c r="C670" s="1050"/>
      <c r="D670" s="1050"/>
      <c r="E670" s="1050"/>
      <c r="F670" s="1051"/>
      <c r="G670" s="1051"/>
    </row>
    <row r="671" spans="1:7">
      <c r="A671" s="1050"/>
      <c r="B671" s="1050"/>
      <c r="C671" s="1050"/>
      <c r="D671" s="1050"/>
      <c r="E671" s="1050"/>
      <c r="F671" s="1051"/>
      <c r="G671" s="1051"/>
    </row>
    <row r="672" spans="1:7">
      <c r="A672" s="1050"/>
      <c r="B672" s="1050"/>
      <c r="C672" s="1050"/>
      <c r="D672" s="1050"/>
      <c r="E672" s="1050"/>
      <c r="F672" s="1051"/>
      <c r="G672" s="1051"/>
    </row>
    <row r="673" spans="1:7">
      <c r="A673" s="1050"/>
      <c r="B673" s="1050"/>
      <c r="C673" s="1050"/>
      <c r="D673" s="1050"/>
      <c r="E673" s="1050"/>
      <c r="F673" s="1051"/>
      <c r="G673" s="1051"/>
    </row>
    <row r="674" spans="1:7">
      <c r="A674" s="1050"/>
      <c r="B674" s="1050"/>
      <c r="C674" s="1050"/>
      <c r="D674" s="1050"/>
      <c r="E674" s="1050"/>
      <c r="F674" s="1051"/>
      <c r="G674" s="1051"/>
    </row>
    <row r="675" spans="1:7">
      <c r="A675" s="1050"/>
      <c r="B675" s="1050"/>
      <c r="C675" s="1050"/>
      <c r="D675" s="1050"/>
      <c r="E675" s="1050"/>
      <c r="F675" s="1051"/>
      <c r="G675" s="1051"/>
    </row>
    <row r="676" spans="1:7">
      <c r="A676" s="1050"/>
      <c r="B676" s="1050"/>
      <c r="C676" s="1050"/>
      <c r="D676" s="1050"/>
      <c r="E676" s="1050"/>
      <c r="F676" s="1051"/>
      <c r="G676" s="1051"/>
    </row>
    <row r="677" spans="1:7">
      <c r="A677" s="1050"/>
      <c r="B677" s="1050"/>
      <c r="C677" s="1050"/>
      <c r="D677" s="1050"/>
      <c r="E677" s="1050"/>
      <c r="F677" s="1051"/>
      <c r="G677" s="1051"/>
    </row>
    <row r="678" spans="1:7">
      <c r="A678" s="1050"/>
      <c r="B678" s="1050"/>
      <c r="C678" s="1050"/>
      <c r="D678" s="1050"/>
      <c r="E678" s="1050"/>
      <c r="F678" s="1051"/>
      <c r="G678" s="1051"/>
    </row>
    <row r="679" spans="1:7">
      <c r="A679" s="1050"/>
      <c r="B679" s="1050"/>
      <c r="C679" s="1050"/>
      <c r="D679" s="1050"/>
      <c r="E679" s="1050"/>
      <c r="F679" s="1051"/>
      <c r="G679" s="1051"/>
    </row>
    <row r="680" spans="1:7">
      <c r="A680" s="1050"/>
      <c r="B680" s="1050"/>
      <c r="C680" s="1050"/>
      <c r="D680" s="1050"/>
      <c r="E680" s="1050"/>
      <c r="F680" s="1051"/>
      <c r="G680" s="1051"/>
    </row>
    <row r="681" spans="1:7">
      <c r="A681" s="1050"/>
      <c r="B681" s="1050"/>
      <c r="C681" s="1050"/>
      <c r="D681" s="1050"/>
      <c r="E681" s="1050"/>
      <c r="F681" s="1051"/>
      <c r="G681" s="1051"/>
    </row>
    <row r="682" spans="1:7">
      <c r="A682" s="1050"/>
      <c r="B682" s="1050"/>
      <c r="C682" s="1050"/>
      <c r="D682" s="1050"/>
      <c r="E682" s="1050"/>
      <c r="F682" s="1051"/>
      <c r="G682" s="1051"/>
    </row>
    <row r="683" spans="1:7">
      <c r="A683" s="1050"/>
      <c r="B683" s="1050"/>
      <c r="C683" s="1050"/>
      <c r="D683" s="1050"/>
      <c r="E683" s="1050"/>
      <c r="F683" s="1051"/>
      <c r="G683" s="1051"/>
    </row>
    <row r="684" spans="1:7">
      <c r="A684" s="1050"/>
      <c r="B684" s="1050"/>
      <c r="C684" s="1050"/>
      <c r="D684" s="1050"/>
      <c r="E684" s="1050"/>
      <c r="F684" s="1051"/>
      <c r="G684" s="1051"/>
    </row>
    <row r="685" spans="1:7">
      <c r="A685" s="1050"/>
      <c r="B685" s="1050"/>
      <c r="C685" s="1050"/>
      <c r="D685" s="1050"/>
      <c r="E685" s="1050"/>
      <c r="F685" s="1051"/>
      <c r="G685" s="1051"/>
    </row>
    <row r="686" spans="1:7">
      <c r="A686" s="1050"/>
      <c r="B686" s="1050"/>
      <c r="C686" s="1050"/>
      <c r="D686" s="1050"/>
      <c r="E686" s="1050"/>
      <c r="F686" s="1051"/>
      <c r="G686" s="1051"/>
    </row>
    <row r="687" spans="1:7">
      <c r="A687" s="1050"/>
      <c r="B687" s="1050"/>
      <c r="C687" s="1050"/>
      <c r="D687" s="1050"/>
      <c r="E687" s="1050"/>
      <c r="F687" s="1051"/>
      <c r="G687" s="1051"/>
    </row>
    <row r="688" spans="1:7">
      <c r="A688" s="1050"/>
      <c r="B688" s="1050"/>
      <c r="C688" s="1050"/>
      <c r="D688" s="1050"/>
      <c r="E688" s="1050"/>
      <c r="F688" s="1051"/>
      <c r="G688" s="1051"/>
    </row>
    <row r="689" spans="1:7">
      <c r="A689" s="1050"/>
      <c r="B689" s="1050"/>
      <c r="C689" s="1050"/>
      <c r="D689" s="1050"/>
      <c r="E689" s="1050"/>
      <c r="F689" s="1051"/>
      <c r="G689" s="1051"/>
    </row>
    <row r="690" spans="1:7">
      <c r="A690" s="1050"/>
      <c r="B690" s="1050"/>
      <c r="C690" s="1050"/>
      <c r="D690" s="1050"/>
      <c r="E690" s="1050"/>
      <c r="F690" s="1051"/>
      <c r="G690" s="1051"/>
    </row>
    <row r="691" spans="1:7">
      <c r="A691" s="1050"/>
      <c r="B691" s="1050"/>
      <c r="C691" s="1050"/>
      <c r="D691" s="1050"/>
      <c r="E691" s="1050"/>
      <c r="F691" s="1051"/>
      <c r="G691" s="1051"/>
    </row>
    <row r="692" spans="1:7">
      <c r="A692" s="1050"/>
      <c r="B692" s="1050"/>
      <c r="C692" s="1050"/>
      <c r="D692" s="1050"/>
      <c r="E692" s="1050"/>
      <c r="F692" s="1051"/>
      <c r="G692" s="1051"/>
    </row>
    <row r="693" spans="1:7">
      <c r="A693" s="1050"/>
      <c r="B693" s="1050"/>
      <c r="C693" s="1050"/>
      <c r="D693" s="1050"/>
      <c r="E693" s="1050"/>
      <c r="F693" s="1051"/>
      <c r="G693" s="1051"/>
    </row>
    <row r="694" spans="1:7">
      <c r="A694" s="1050"/>
      <c r="B694" s="1050"/>
      <c r="C694" s="1050"/>
      <c r="D694" s="1050"/>
      <c r="E694" s="1050"/>
      <c r="F694" s="1051"/>
      <c r="G694" s="1051"/>
    </row>
    <row r="695" spans="1:7">
      <c r="A695" s="1050"/>
      <c r="B695" s="1050"/>
      <c r="C695" s="1050"/>
      <c r="D695" s="1050"/>
      <c r="E695" s="1050"/>
      <c r="F695" s="1051"/>
      <c r="G695" s="1051"/>
    </row>
    <row r="696" spans="1:7">
      <c r="A696" s="1050"/>
      <c r="B696" s="1050"/>
      <c r="C696" s="1050"/>
      <c r="D696" s="1050"/>
      <c r="E696" s="1050"/>
      <c r="F696" s="1051"/>
      <c r="G696" s="1051"/>
    </row>
    <row r="697" spans="1:7">
      <c r="A697" s="1050"/>
      <c r="B697" s="1050"/>
      <c r="C697" s="1050"/>
      <c r="D697" s="1050"/>
      <c r="E697" s="1050"/>
      <c r="F697" s="1051"/>
      <c r="G697" s="1051"/>
    </row>
    <row r="698" spans="1:7">
      <c r="A698" s="1050"/>
      <c r="B698" s="1050"/>
      <c r="C698" s="1050"/>
      <c r="D698" s="1050"/>
      <c r="E698" s="1050"/>
      <c r="F698" s="1051"/>
      <c r="G698" s="1051"/>
    </row>
    <row r="699" spans="1:7">
      <c r="A699" s="1050"/>
      <c r="B699" s="1050"/>
      <c r="C699" s="1050"/>
      <c r="D699" s="1050"/>
      <c r="E699" s="1050"/>
      <c r="F699" s="1051"/>
      <c r="G699" s="1051"/>
    </row>
    <row r="700" spans="1:7">
      <c r="A700" s="1050"/>
      <c r="B700" s="1050"/>
      <c r="C700" s="1050"/>
      <c r="D700" s="1050"/>
      <c r="E700" s="1050"/>
      <c r="F700" s="1051"/>
      <c r="G700" s="1051"/>
    </row>
    <row r="701" spans="1:7">
      <c r="A701" s="1050"/>
      <c r="B701" s="1050"/>
      <c r="C701" s="1050"/>
      <c r="D701" s="1050"/>
      <c r="E701" s="1050"/>
      <c r="F701" s="1051"/>
      <c r="G701" s="1051"/>
    </row>
    <row r="702" spans="1:7">
      <c r="A702" s="1050"/>
      <c r="B702" s="1050"/>
      <c r="C702" s="1050"/>
      <c r="D702" s="1050"/>
      <c r="E702" s="1050"/>
      <c r="F702" s="1051"/>
      <c r="G702" s="1051"/>
    </row>
    <row r="703" spans="1:7">
      <c r="A703" s="1050"/>
      <c r="B703" s="1050"/>
      <c r="C703" s="1050"/>
      <c r="D703" s="1050"/>
      <c r="E703" s="1050"/>
      <c r="F703" s="1051"/>
      <c r="G703" s="1051"/>
    </row>
    <row r="704" spans="1:7">
      <c r="A704" s="1050"/>
      <c r="B704" s="1050"/>
      <c r="C704" s="1050"/>
      <c r="D704" s="1050"/>
      <c r="E704" s="1050"/>
      <c r="F704" s="1051"/>
      <c r="G704" s="1051"/>
    </row>
    <row r="705" spans="1:7">
      <c r="A705" s="1050"/>
      <c r="B705" s="1050"/>
      <c r="C705" s="1050"/>
      <c r="D705" s="1050"/>
      <c r="E705" s="1050"/>
      <c r="F705" s="1051"/>
      <c r="G705" s="1051"/>
    </row>
    <row r="706" spans="1:7">
      <c r="A706" s="1050"/>
      <c r="B706" s="1050"/>
      <c r="C706" s="1050"/>
      <c r="D706" s="1050"/>
      <c r="E706" s="1050"/>
      <c r="F706" s="1051"/>
      <c r="G706" s="1051"/>
    </row>
    <row r="707" spans="1:7">
      <c r="A707" s="1050"/>
      <c r="B707" s="1050"/>
      <c r="C707" s="1050"/>
      <c r="D707" s="1050"/>
      <c r="E707" s="1050"/>
      <c r="F707" s="1051"/>
      <c r="G707" s="1051"/>
    </row>
    <row r="708" spans="1:7">
      <c r="A708" s="1050"/>
      <c r="B708" s="1050"/>
      <c r="C708" s="1050"/>
      <c r="D708" s="1050"/>
      <c r="E708" s="1050"/>
      <c r="F708" s="1051"/>
      <c r="G708" s="1051"/>
    </row>
    <row r="709" spans="1:7">
      <c r="A709" s="1050"/>
      <c r="B709" s="1050"/>
      <c r="C709" s="1050"/>
      <c r="D709" s="1050"/>
      <c r="E709" s="1050"/>
      <c r="F709" s="1051"/>
      <c r="G709" s="1051"/>
    </row>
    <row r="710" spans="1:7">
      <c r="A710" s="1050"/>
      <c r="B710" s="1050"/>
      <c r="C710" s="1050"/>
      <c r="D710" s="1050"/>
      <c r="E710" s="1050"/>
      <c r="F710" s="1051"/>
      <c r="G710" s="1051"/>
    </row>
    <row r="711" spans="1:7">
      <c r="A711" s="1050"/>
      <c r="B711" s="1050"/>
      <c r="C711" s="1050"/>
      <c r="D711" s="1050"/>
      <c r="E711" s="1050"/>
      <c r="F711" s="1051"/>
      <c r="G711" s="1051"/>
    </row>
    <row r="712" spans="1:7">
      <c r="A712" s="1050"/>
      <c r="B712" s="1050"/>
      <c r="C712" s="1050"/>
      <c r="D712" s="1050"/>
      <c r="E712" s="1050"/>
      <c r="F712" s="1051"/>
      <c r="G712" s="1051"/>
    </row>
    <row r="713" spans="1:7">
      <c r="A713" s="1050"/>
      <c r="B713" s="1050"/>
      <c r="C713" s="1050"/>
      <c r="D713" s="1050"/>
      <c r="E713" s="1050"/>
      <c r="F713" s="1051"/>
      <c r="G713" s="1051"/>
    </row>
    <row r="714" spans="1:7">
      <c r="A714" s="1050"/>
      <c r="B714" s="1050"/>
      <c r="C714" s="1050"/>
      <c r="D714" s="1050"/>
      <c r="E714" s="1050"/>
      <c r="F714" s="1051"/>
      <c r="G714" s="1051"/>
    </row>
    <row r="715" spans="1:7">
      <c r="A715" s="1050"/>
      <c r="B715" s="1050"/>
      <c r="C715" s="1050"/>
      <c r="D715" s="1050"/>
      <c r="E715" s="1050"/>
      <c r="F715" s="1051"/>
      <c r="G715" s="1051"/>
    </row>
    <row r="716" spans="1:7">
      <c r="A716" s="1050"/>
      <c r="B716" s="1050"/>
      <c r="C716" s="1050"/>
      <c r="D716" s="1050"/>
      <c r="E716" s="1050"/>
      <c r="F716" s="1051"/>
      <c r="G716" s="1051"/>
    </row>
    <row r="717" spans="1:7">
      <c r="A717" s="1050"/>
      <c r="B717" s="1050"/>
      <c r="C717" s="1050"/>
      <c r="D717" s="1050"/>
      <c r="E717" s="1050"/>
      <c r="F717" s="1051"/>
      <c r="G717" s="1051"/>
    </row>
    <row r="718" spans="1:7">
      <c r="A718" s="1050"/>
      <c r="B718" s="1050"/>
      <c r="C718" s="1050"/>
      <c r="D718" s="1050"/>
      <c r="E718" s="1050"/>
      <c r="F718" s="1051"/>
      <c r="G718" s="1051"/>
    </row>
    <row r="719" spans="1:7">
      <c r="A719" s="1050"/>
      <c r="B719" s="1050"/>
      <c r="C719" s="1050"/>
      <c r="D719" s="1050"/>
      <c r="E719" s="1050"/>
      <c r="F719" s="1051"/>
      <c r="G719" s="1051"/>
    </row>
    <row r="720" spans="1:7">
      <c r="A720" s="1050"/>
      <c r="B720" s="1050"/>
      <c r="C720" s="1050"/>
      <c r="D720" s="1050"/>
      <c r="E720" s="1050"/>
      <c r="F720" s="1051"/>
      <c r="G720" s="1051"/>
    </row>
    <row r="721" spans="1:7">
      <c r="A721" s="1050"/>
      <c r="B721" s="1050"/>
      <c r="C721" s="1050"/>
      <c r="D721" s="1050"/>
      <c r="E721" s="1050"/>
      <c r="F721" s="1051"/>
      <c r="G721" s="1051"/>
    </row>
    <row r="722" spans="1:7">
      <c r="A722" s="1050"/>
      <c r="B722" s="1050"/>
      <c r="C722" s="1050"/>
      <c r="D722" s="1050"/>
      <c r="E722" s="1050"/>
      <c r="F722" s="1051"/>
      <c r="G722" s="1051"/>
    </row>
    <row r="723" spans="1:7">
      <c r="A723" s="1050"/>
      <c r="B723" s="1050"/>
      <c r="C723" s="1050"/>
      <c r="D723" s="1050"/>
      <c r="E723" s="1050"/>
      <c r="F723" s="1051"/>
      <c r="G723" s="1051"/>
    </row>
    <row r="724" spans="1:7">
      <c r="A724" s="1050"/>
      <c r="B724" s="1050"/>
      <c r="C724" s="1050"/>
      <c r="D724" s="1050"/>
      <c r="E724" s="1050"/>
      <c r="F724" s="1051"/>
      <c r="G724" s="1051"/>
    </row>
    <row r="725" spans="1:7">
      <c r="A725" s="1050"/>
      <c r="B725" s="1050"/>
      <c r="C725" s="1050"/>
      <c r="D725" s="1050"/>
      <c r="E725" s="1050"/>
      <c r="F725" s="1051"/>
      <c r="G725" s="1051"/>
    </row>
    <row r="726" spans="1:7">
      <c r="A726" s="1050"/>
      <c r="B726" s="1050"/>
      <c r="C726" s="1050"/>
      <c r="D726" s="1050"/>
      <c r="E726" s="1050"/>
      <c r="F726" s="1051"/>
      <c r="G726" s="1051"/>
    </row>
    <row r="727" spans="1:7">
      <c r="A727" s="1050"/>
      <c r="B727" s="1050"/>
      <c r="C727" s="1050"/>
      <c r="D727" s="1050"/>
      <c r="E727" s="1050"/>
      <c r="F727" s="1051"/>
      <c r="G727" s="1051"/>
    </row>
    <row r="728" spans="1:7">
      <c r="A728" s="1050"/>
      <c r="B728" s="1050"/>
      <c r="C728" s="1050"/>
      <c r="D728" s="1050"/>
      <c r="E728" s="1050"/>
      <c r="F728" s="1051"/>
      <c r="G728" s="1051"/>
    </row>
    <row r="729" spans="1:7">
      <c r="A729" s="1050"/>
      <c r="B729" s="1050"/>
      <c r="C729" s="1050"/>
      <c r="D729" s="1050"/>
      <c r="E729" s="1050"/>
      <c r="F729" s="1051"/>
      <c r="G729" s="1051"/>
    </row>
    <row r="730" spans="1:7">
      <c r="A730" s="1050"/>
      <c r="B730" s="1050"/>
      <c r="C730" s="1050"/>
      <c r="D730" s="1050"/>
      <c r="E730" s="1050"/>
      <c r="F730" s="1051"/>
      <c r="G730" s="1051"/>
    </row>
    <row r="731" spans="1:7">
      <c r="A731" s="1050"/>
      <c r="B731" s="1050"/>
      <c r="C731" s="1050"/>
      <c r="D731" s="1050"/>
      <c r="E731" s="1050"/>
      <c r="F731" s="1051"/>
      <c r="G731" s="1051"/>
    </row>
    <row r="732" spans="1:7">
      <c r="A732" s="1050"/>
      <c r="B732" s="1050"/>
      <c r="C732" s="1050"/>
      <c r="D732" s="1050"/>
      <c r="E732" s="1050"/>
      <c r="F732" s="1051"/>
      <c r="G732" s="1051"/>
    </row>
    <row r="733" spans="1:7">
      <c r="A733" s="1050"/>
      <c r="B733" s="1050"/>
      <c r="C733" s="1050"/>
      <c r="D733" s="1050"/>
      <c r="E733" s="1050"/>
      <c r="F733" s="1051"/>
      <c r="G733" s="1051"/>
    </row>
    <row r="734" spans="1:7">
      <c r="A734" s="1050"/>
      <c r="B734" s="1050"/>
      <c r="C734" s="1050"/>
      <c r="D734" s="1050"/>
      <c r="E734" s="1050"/>
      <c r="F734" s="1051"/>
      <c r="G734" s="1051"/>
    </row>
    <row r="735" spans="1:7">
      <c r="A735" s="1050"/>
      <c r="B735" s="1050"/>
      <c r="C735" s="1050"/>
      <c r="D735" s="1050"/>
      <c r="E735" s="1050"/>
      <c r="F735" s="1051"/>
      <c r="G735" s="1051"/>
    </row>
    <row r="736" spans="1:7">
      <c r="A736" s="1050"/>
      <c r="B736" s="1050"/>
      <c r="C736" s="1050"/>
      <c r="D736" s="1050"/>
      <c r="E736" s="1050"/>
      <c r="F736" s="1051"/>
      <c r="G736" s="1051"/>
    </row>
    <row r="737" spans="1:7">
      <c r="A737" s="1050"/>
      <c r="B737" s="1050"/>
      <c r="C737" s="1050"/>
      <c r="D737" s="1050"/>
      <c r="E737" s="1050"/>
      <c r="F737" s="1051"/>
      <c r="G737" s="1051"/>
    </row>
    <row r="738" spans="1:7">
      <c r="A738" s="1050"/>
      <c r="B738" s="1050"/>
      <c r="C738" s="1050"/>
      <c r="D738" s="1050"/>
      <c r="E738" s="1050"/>
      <c r="F738" s="1051"/>
      <c r="G738" s="1051"/>
    </row>
    <row r="739" spans="1:7">
      <c r="A739" s="1050"/>
      <c r="B739" s="1050"/>
      <c r="C739" s="1050"/>
      <c r="D739" s="1050"/>
      <c r="E739" s="1050"/>
      <c r="F739" s="1051"/>
      <c r="G739" s="1051"/>
    </row>
    <row r="740" spans="1:7">
      <c r="A740" s="1050"/>
      <c r="B740" s="1050"/>
      <c r="C740" s="1050"/>
      <c r="D740" s="1050"/>
      <c r="E740" s="1050"/>
      <c r="F740" s="1051"/>
      <c r="G740" s="1051"/>
    </row>
    <row r="741" spans="1:7">
      <c r="A741" s="1050"/>
      <c r="B741" s="1050"/>
      <c r="C741" s="1050"/>
      <c r="D741" s="1050"/>
      <c r="E741" s="1050"/>
      <c r="F741" s="1051"/>
      <c r="G741" s="1051"/>
    </row>
    <row r="742" spans="1:7">
      <c r="A742" s="1050"/>
      <c r="B742" s="1050"/>
      <c r="C742" s="1050"/>
      <c r="D742" s="1050"/>
      <c r="E742" s="1050"/>
      <c r="F742" s="1051"/>
      <c r="G742" s="1051"/>
    </row>
    <row r="743" spans="1:7">
      <c r="A743" s="1050"/>
      <c r="B743" s="1050"/>
      <c r="C743" s="1050"/>
      <c r="D743" s="1050"/>
      <c r="E743" s="1050"/>
      <c r="F743" s="1051"/>
      <c r="G743" s="1051"/>
    </row>
    <row r="744" spans="1:7">
      <c r="A744" s="1050"/>
      <c r="B744" s="1050"/>
      <c r="C744" s="1050"/>
      <c r="D744" s="1050"/>
      <c r="E744" s="1050"/>
      <c r="F744" s="1051"/>
      <c r="G744" s="1051"/>
    </row>
    <row r="745" spans="1:7">
      <c r="A745" s="1050"/>
      <c r="B745" s="1050"/>
      <c r="C745" s="1050"/>
      <c r="D745" s="1050"/>
      <c r="E745" s="1050"/>
      <c r="F745" s="1051"/>
      <c r="G745" s="1051"/>
    </row>
    <row r="746" spans="1:7">
      <c r="A746" s="1050"/>
      <c r="B746" s="1050"/>
      <c r="C746" s="1050"/>
      <c r="D746" s="1050"/>
      <c r="E746" s="1050"/>
      <c r="F746" s="1051"/>
      <c r="G746" s="1051"/>
    </row>
    <row r="747" spans="1:7">
      <c r="A747" s="1050"/>
      <c r="B747" s="1050"/>
      <c r="C747" s="1050"/>
      <c r="D747" s="1050"/>
      <c r="E747" s="1050"/>
      <c r="F747" s="1051"/>
      <c r="G747" s="1051"/>
    </row>
    <row r="748" spans="1:7">
      <c r="A748" s="1050"/>
      <c r="B748" s="1050"/>
      <c r="C748" s="1050"/>
      <c r="D748" s="1050"/>
      <c r="E748" s="1050"/>
      <c r="F748" s="1051"/>
      <c r="G748" s="1051"/>
    </row>
    <row r="749" spans="1:7">
      <c r="A749" s="1050"/>
      <c r="B749" s="1050"/>
      <c r="C749" s="1050"/>
      <c r="D749" s="1050"/>
      <c r="E749" s="1050"/>
      <c r="F749" s="1051"/>
      <c r="G749" s="1051"/>
    </row>
    <row r="750" spans="1:7">
      <c r="A750" s="1050"/>
      <c r="B750" s="1050"/>
      <c r="C750" s="1050"/>
      <c r="D750" s="1050"/>
      <c r="E750" s="1050"/>
      <c r="F750" s="1051"/>
      <c r="G750" s="1051"/>
    </row>
    <row r="751" spans="1:7">
      <c r="A751" s="1050"/>
      <c r="B751" s="1050"/>
      <c r="C751" s="1050"/>
      <c r="D751" s="1050"/>
      <c r="E751" s="1050"/>
      <c r="F751" s="1051"/>
      <c r="G751" s="1051"/>
    </row>
    <row r="752" spans="1:7">
      <c r="A752" s="1050"/>
      <c r="B752" s="1050"/>
      <c r="C752" s="1050"/>
      <c r="D752" s="1050"/>
      <c r="E752" s="1050"/>
      <c r="F752" s="1051"/>
      <c r="G752" s="1051"/>
    </row>
    <row r="753" spans="1:7">
      <c r="A753" s="1050"/>
      <c r="B753" s="1050"/>
      <c r="C753" s="1050"/>
      <c r="D753" s="1050"/>
      <c r="E753" s="1050"/>
      <c r="F753" s="1051"/>
      <c r="G753" s="1051"/>
    </row>
    <row r="754" spans="1:7">
      <c r="A754" s="1050"/>
      <c r="B754" s="1050"/>
      <c r="C754" s="1050"/>
      <c r="D754" s="1050"/>
      <c r="E754" s="1050"/>
      <c r="F754" s="1051"/>
      <c r="G754" s="1051"/>
    </row>
    <row r="755" spans="1:7">
      <c r="A755" s="1050"/>
      <c r="B755" s="1050"/>
      <c r="C755" s="1050"/>
      <c r="D755" s="1050"/>
      <c r="E755" s="1050"/>
      <c r="F755" s="1051"/>
      <c r="G755" s="1051"/>
    </row>
    <row r="756" spans="1:7">
      <c r="A756" s="1050"/>
      <c r="B756" s="1050"/>
      <c r="C756" s="1050"/>
      <c r="D756" s="1050"/>
      <c r="E756" s="1050"/>
      <c r="F756" s="1051"/>
      <c r="G756" s="1051"/>
    </row>
    <row r="757" spans="1:7">
      <c r="A757" s="1050"/>
      <c r="B757" s="1050"/>
      <c r="C757" s="1050"/>
      <c r="D757" s="1050"/>
      <c r="E757" s="1050"/>
      <c r="F757" s="1051"/>
      <c r="G757" s="1051"/>
    </row>
    <row r="758" spans="1:7">
      <c r="A758" s="1050"/>
      <c r="B758" s="1050"/>
      <c r="C758" s="1050"/>
      <c r="D758" s="1050"/>
      <c r="E758" s="1050"/>
      <c r="F758" s="1051"/>
      <c r="G758" s="1051"/>
    </row>
    <row r="759" spans="1:7">
      <c r="A759" s="1050"/>
      <c r="B759" s="1050"/>
      <c r="C759" s="1050"/>
      <c r="D759" s="1050"/>
      <c r="E759" s="1050"/>
      <c r="F759" s="1051"/>
      <c r="G759" s="1051"/>
    </row>
    <row r="760" spans="1:7">
      <c r="A760" s="1050"/>
      <c r="B760" s="1050"/>
      <c r="C760" s="1050"/>
      <c r="D760" s="1050"/>
      <c r="E760" s="1050"/>
      <c r="F760" s="1051"/>
      <c r="G760" s="1051"/>
    </row>
    <row r="761" spans="1:7">
      <c r="A761" s="1050"/>
      <c r="B761" s="1050"/>
      <c r="C761" s="1050"/>
      <c r="D761" s="1050"/>
      <c r="E761" s="1050"/>
      <c r="F761" s="1051"/>
      <c r="G761" s="1051"/>
    </row>
    <row r="762" spans="1:7">
      <c r="A762" s="1050"/>
      <c r="B762" s="1050"/>
      <c r="C762" s="1050"/>
      <c r="D762" s="1050"/>
      <c r="E762" s="1050"/>
      <c r="F762" s="1051"/>
      <c r="G762" s="1051"/>
    </row>
    <row r="763" spans="1:7">
      <c r="A763" s="1050"/>
      <c r="B763" s="1050"/>
      <c r="C763" s="1050"/>
      <c r="D763" s="1050"/>
      <c r="E763" s="1050"/>
      <c r="F763" s="1051"/>
      <c r="G763" s="1051"/>
    </row>
    <row r="764" spans="1:7">
      <c r="A764" s="1050"/>
      <c r="B764" s="1050"/>
      <c r="C764" s="1050"/>
      <c r="D764" s="1050"/>
      <c r="E764" s="1050"/>
      <c r="F764" s="1051"/>
      <c r="G764" s="1051"/>
    </row>
    <row r="765" spans="1:7">
      <c r="A765" s="1050"/>
      <c r="B765" s="1050"/>
      <c r="C765" s="1050"/>
      <c r="D765" s="1050"/>
      <c r="E765" s="1050"/>
      <c r="F765" s="1051"/>
      <c r="G765" s="1051"/>
    </row>
    <row r="766" spans="1:7">
      <c r="A766" s="1050"/>
      <c r="B766" s="1050"/>
      <c r="C766" s="1050"/>
      <c r="D766" s="1050"/>
      <c r="E766" s="1050"/>
      <c r="F766" s="1051"/>
      <c r="G766" s="1051"/>
    </row>
    <row r="767" spans="1:7">
      <c r="A767" s="1050"/>
      <c r="B767" s="1050"/>
      <c r="C767" s="1050"/>
      <c r="D767" s="1050"/>
      <c r="E767" s="1050"/>
      <c r="F767" s="1051"/>
      <c r="G767" s="1051"/>
    </row>
    <row r="768" spans="1:7">
      <c r="A768" s="1050"/>
      <c r="B768" s="1050"/>
      <c r="C768" s="1050"/>
      <c r="D768" s="1050"/>
      <c r="E768" s="1050"/>
      <c r="F768" s="1051"/>
      <c r="G768" s="1051"/>
    </row>
    <row r="769" spans="1:7">
      <c r="A769" s="1050"/>
      <c r="B769" s="1050"/>
      <c r="C769" s="1050"/>
      <c r="D769" s="1050"/>
      <c r="E769" s="1050"/>
      <c r="F769" s="1051"/>
      <c r="G769" s="1051"/>
    </row>
    <row r="770" spans="1:7">
      <c r="A770" s="1050"/>
      <c r="B770" s="1050"/>
      <c r="C770" s="1050"/>
      <c r="D770" s="1050"/>
      <c r="E770" s="1050"/>
      <c r="F770" s="1051"/>
      <c r="G770" s="1051"/>
    </row>
    <row r="771" spans="1:7">
      <c r="A771" s="1050"/>
      <c r="B771" s="1050"/>
      <c r="C771" s="1050"/>
      <c r="D771" s="1050"/>
      <c r="E771" s="1050"/>
      <c r="F771" s="1051"/>
      <c r="G771" s="1051"/>
    </row>
    <row r="772" spans="1:7">
      <c r="A772" s="1050"/>
      <c r="B772" s="1050"/>
      <c r="C772" s="1050"/>
      <c r="D772" s="1050"/>
      <c r="E772" s="1050"/>
      <c r="F772" s="1051"/>
      <c r="G772" s="1051"/>
    </row>
    <row r="773" spans="1:7">
      <c r="A773" s="1050"/>
      <c r="B773" s="1050"/>
      <c r="C773" s="1050"/>
      <c r="D773" s="1050"/>
      <c r="E773" s="1050"/>
      <c r="F773" s="1051"/>
      <c r="G773" s="1051"/>
    </row>
    <row r="774" spans="1:7">
      <c r="A774" s="1050"/>
      <c r="B774" s="1050"/>
      <c r="C774" s="1050"/>
      <c r="D774" s="1050"/>
      <c r="E774" s="1050"/>
      <c r="F774" s="1051"/>
      <c r="G774" s="1051"/>
    </row>
    <row r="775" spans="1:7">
      <c r="A775" s="1050"/>
      <c r="B775" s="1050"/>
      <c r="C775" s="1050"/>
      <c r="D775" s="1050"/>
      <c r="E775" s="1050"/>
      <c r="F775" s="1051"/>
      <c r="G775" s="1051"/>
    </row>
    <row r="776" spans="1:7">
      <c r="A776" s="1050"/>
      <c r="B776" s="1050"/>
      <c r="C776" s="1050"/>
      <c r="D776" s="1050"/>
      <c r="E776" s="1050"/>
      <c r="F776" s="1051"/>
      <c r="G776" s="1051"/>
    </row>
    <row r="777" spans="1:7">
      <c r="A777" s="1050"/>
      <c r="B777" s="1050"/>
      <c r="C777" s="1050"/>
      <c r="D777" s="1050"/>
      <c r="E777" s="1050"/>
      <c r="F777" s="1051"/>
      <c r="G777" s="1051"/>
    </row>
    <row r="778" spans="1:7">
      <c r="A778" s="1050"/>
      <c r="B778" s="1050"/>
      <c r="C778" s="1050"/>
      <c r="D778" s="1050"/>
      <c r="E778" s="1050"/>
      <c r="F778" s="1051"/>
      <c r="G778" s="1051"/>
    </row>
    <row r="779" spans="1:7">
      <c r="A779" s="1050"/>
      <c r="B779" s="1050"/>
      <c r="C779" s="1050"/>
      <c r="D779" s="1050"/>
      <c r="E779" s="1050"/>
      <c r="F779" s="1051"/>
      <c r="G779" s="1051"/>
    </row>
    <row r="780" spans="1:7">
      <c r="A780" s="1050"/>
      <c r="B780" s="1050"/>
      <c r="C780" s="1050"/>
      <c r="D780" s="1050"/>
      <c r="E780" s="1050"/>
      <c r="F780" s="1051"/>
      <c r="G780" s="1051"/>
    </row>
    <row r="781" spans="1:7">
      <c r="A781" s="1050"/>
      <c r="B781" s="1050"/>
      <c r="C781" s="1050"/>
      <c r="D781" s="1050"/>
      <c r="E781" s="1050"/>
      <c r="F781" s="1051"/>
      <c r="G781" s="1051"/>
    </row>
    <row r="782" spans="1:7">
      <c r="A782" s="1050"/>
      <c r="B782" s="1050"/>
      <c r="C782" s="1050"/>
      <c r="D782" s="1050"/>
      <c r="E782" s="1050"/>
      <c r="F782" s="1051"/>
      <c r="G782" s="1051"/>
    </row>
    <row r="783" spans="1:7">
      <c r="A783" s="1050"/>
      <c r="B783" s="1050"/>
      <c r="C783" s="1050"/>
      <c r="D783" s="1050"/>
      <c r="E783" s="1050"/>
      <c r="F783" s="1051"/>
      <c r="G783" s="1051"/>
    </row>
    <row r="784" spans="1:7">
      <c r="A784" s="1050"/>
      <c r="B784" s="1050"/>
      <c r="C784" s="1050"/>
      <c r="D784" s="1050"/>
      <c r="E784" s="1050"/>
      <c r="F784" s="1051"/>
      <c r="G784" s="1051"/>
    </row>
    <row r="785" spans="1:7">
      <c r="A785" s="1050"/>
      <c r="B785" s="1050"/>
      <c r="C785" s="1050"/>
      <c r="D785" s="1050"/>
      <c r="E785" s="1050"/>
      <c r="F785" s="1051"/>
      <c r="G785" s="1051"/>
    </row>
    <row r="786" spans="1:7">
      <c r="A786" s="1050"/>
      <c r="B786" s="1050"/>
      <c r="C786" s="1050"/>
      <c r="D786" s="1050"/>
      <c r="E786" s="1050"/>
      <c r="F786" s="1051"/>
      <c r="G786" s="1051"/>
    </row>
    <row r="787" spans="1:7">
      <c r="A787" s="1050"/>
      <c r="B787" s="1050"/>
      <c r="C787" s="1050"/>
      <c r="D787" s="1050"/>
      <c r="E787" s="1050"/>
      <c r="F787" s="1051"/>
      <c r="G787" s="1051"/>
    </row>
    <row r="788" spans="1:7">
      <c r="A788" s="1050"/>
      <c r="B788" s="1050"/>
      <c r="C788" s="1050"/>
      <c r="D788" s="1050"/>
      <c r="E788" s="1050"/>
      <c r="F788" s="1051"/>
      <c r="G788" s="1051"/>
    </row>
    <row r="789" spans="1:7">
      <c r="A789" s="1050"/>
      <c r="B789" s="1050"/>
      <c r="C789" s="1050"/>
      <c r="D789" s="1050"/>
      <c r="E789" s="1050"/>
      <c r="F789" s="1051"/>
      <c r="G789" s="1051"/>
    </row>
    <row r="790" spans="1:7">
      <c r="A790" s="1050"/>
      <c r="B790" s="1050"/>
      <c r="C790" s="1050"/>
      <c r="D790" s="1050"/>
      <c r="E790" s="1050"/>
      <c r="F790" s="1051"/>
      <c r="G790" s="1051"/>
    </row>
    <row r="791" spans="1:7">
      <c r="A791" s="1050"/>
      <c r="B791" s="1050"/>
      <c r="C791" s="1050"/>
      <c r="D791" s="1050"/>
      <c r="E791" s="1050"/>
      <c r="F791" s="1051"/>
      <c r="G791" s="1051"/>
    </row>
    <row r="792" spans="1:7">
      <c r="A792" s="1050"/>
      <c r="B792" s="1050"/>
      <c r="C792" s="1050"/>
      <c r="D792" s="1050"/>
      <c r="E792" s="1050"/>
      <c r="F792" s="1051"/>
      <c r="G792" s="1051"/>
    </row>
    <row r="793" spans="1:7">
      <c r="A793" s="1050"/>
      <c r="B793" s="1050"/>
      <c r="C793" s="1050"/>
      <c r="D793" s="1050"/>
      <c r="E793" s="1050"/>
      <c r="F793" s="1051"/>
      <c r="G793" s="1051"/>
    </row>
    <row r="794" spans="1:7">
      <c r="A794" s="1050"/>
      <c r="B794" s="1050"/>
      <c r="C794" s="1050"/>
      <c r="D794" s="1050"/>
      <c r="E794" s="1050"/>
      <c r="F794" s="1051"/>
      <c r="G794" s="1051"/>
    </row>
    <row r="795" spans="1:7">
      <c r="A795" s="1050"/>
      <c r="B795" s="1050"/>
      <c r="C795" s="1050"/>
      <c r="D795" s="1050"/>
      <c r="E795" s="1050"/>
      <c r="F795" s="1051"/>
      <c r="G795" s="1051"/>
    </row>
    <row r="796" spans="1:7">
      <c r="A796" s="1050"/>
      <c r="B796" s="1050"/>
      <c r="C796" s="1050"/>
      <c r="D796" s="1050"/>
      <c r="E796" s="1050"/>
      <c r="F796" s="1051"/>
      <c r="G796" s="1051"/>
    </row>
    <row r="797" spans="1:7">
      <c r="A797" s="1050"/>
      <c r="B797" s="1050"/>
      <c r="C797" s="1050"/>
      <c r="D797" s="1050"/>
      <c r="E797" s="1050"/>
      <c r="F797" s="1051"/>
      <c r="G797" s="1051"/>
    </row>
    <row r="798" spans="1:7">
      <c r="A798" s="1050"/>
      <c r="B798" s="1050"/>
      <c r="C798" s="1050"/>
      <c r="D798" s="1050"/>
      <c r="E798" s="1050"/>
      <c r="F798" s="1051"/>
      <c r="G798" s="1051"/>
    </row>
    <row r="799" spans="1:7">
      <c r="A799" s="1050"/>
      <c r="B799" s="1050"/>
      <c r="C799" s="1050"/>
      <c r="D799" s="1050"/>
      <c r="E799" s="1050"/>
      <c r="F799" s="1051"/>
      <c r="G799" s="1051"/>
    </row>
    <row r="800" spans="1:7">
      <c r="A800" s="1050"/>
      <c r="B800" s="1050"/>
      <c r="C800" s="1050"/>
      <c r="D800" s="1050"/>
      <c r="E800" s="1050"/>
      <c r="F800" s="1051"/>
      <c r="G800" s="1051"/>
    </row>
    <row r="801" spans="1:7">
      <c r="A801" s="1050"/>
      <c r="B801" s="1050"/>
      <c r="C801" s="1050"/>
      <c r="D801" s="1050"/>
      <c r="E801" s="1050"/>
      <c r="F801" s="1051"/>
      <c r="G801" s="1051"/>
    </row>
    <row r="802" spans="1:7">
      <c r="A802" s="1050"/>
      <c r="B802" s="1050"/>
      <c r="C802" s="1050"/>
      <c r="D802" s="1050"/>
      <c r="E802" s="1050"/>
      <c r="F802" s="1051"/>
      <c r="G802" s="1051"/>
    </row>
    <row r="803" spans="1:7">
      <c r="A803" s="1050"/>
      <c r="B803" s="1050"/>
      <c r="C803" s="1050"/>
      <c r="D803" s="1050"/>
      <c r="E803" s="1050"/>
      <c r="F803" s="1051"/>
      <c r="G803" s="1051"/>
    </row>
    <row r="804" spans="1:7">
      <c r="A804" s="1050"/>
      <c r="B804" s="1050"/>
      <c r="C804" s="1050"/>
      <c r="D804" s="1050"/>
      <c r="E804" s="1050"/>
      <c r="F804" s="1051"/>
      <c r="G804" s="1051"/>
    </row>
    <row r="805" spans="1:7">
      <c r="A805" s="1050"/>
      <c r="B805" s="1050"/>
      <c r="C805" s="1050"/>
      <c r="D805" s="1050"/>
      <c r="E805" s="1050"/>
      <c r="F805" s="1051"/>
      <c r="G805" s="1051"/>
    </row>
    <row r="806" spans="1:7">
      <c r="A806" s="1050"/>
      <c r="B806" s="1050"/>
      <c r="C806" s="1050"/>
      <c r="D806" s="1050"/>
      <c r="E806" s="1050"/>
      <c r="F806" s="1051"/>
      <c r="G806" s="1051"/>
    </row>
    <row r="807" spans="1:7">
      <c r="A807" s="1050"/>
      <c r="B807" s="1050"/>
      <c r="C807" s="1050"/>
      <c r="D807" s="1050"/>
      <c r="E807" s="1050"/>
      <c r="F807" s="1051"/>
      <c r="G807" s="1051"/>
    </row>
    <row r="808" spans="1:7">
      <c r="A808" s="1050"/>
      <c r="B808" s="1050"/>
      <c r="C808" s="1050"/>
      <c r="D808" s="1050"/>
      <c r="E808" s="1050"/>
      <c r="F808" s="1051"/>
      <c r="G808" s="1051"/>
    </row>
    <row r="809" spans="1:7">
      <c r="A809" s="1050"/>
      <c r="B809" s="1050"/>
      <c r="C809" s="1050"/>
      <c r="D809" s="1050"/>
      <c r="E809" s="1050"/>
      <c r="F809" s="1051"/>
      <c r="G809" s="1051"/>
    </row>
    <row r="810" spans="1:7">
      <c r="A810" s="1050"/>
      <c r="B810" s="1050"/>
      <c r="C810" s="1050"/>
      <c r="D810" s="1050"/>
      <c r="E810" s="1050"/>
      <c r="F810" s="1051"/>
      <c r="G810" s="1051"/>
    </row>
    <row r="811" spans="1:7">
      <c r="A811" s="1050"/>
      <c r="B811" s="1050"/>
      <c r="C811" s="1050"/>
      <c r="D811" s="1050"/>
      <c r="E811" s="1050"/>
      <c r="F811" s="1051"/>
      <c r="G811" s="1051"/>
    </row>
    <row r="812" spans="1:7">
      <c r="A812" s="1050"/>
      <c r="B812" s="1050"/>
      <c r="C812" s="1050"/>
      <c r="D812" s="1050"/>
      <c r="E812" s="1050"/>
      <c r="F812" s="1051"/>
      <c r="G812" s="1051"/>
    </row>
    <row r="813" spans="1:7">
      <c r="A813" s="1050"/>
      <c r="B813" s="1050"/>
      <c r="C813" s="1050"/>
      <c r="D813" s="1050"/>
      <c r="E813" s="1050"/>
      <c r="F813" s="1051"/>
      <c r="G813" s="1051"/>
    </row>
    <row r="814" spans="1:7">
      <c r="A814" s="1050"/>
      <c r="B814" s="1050"/>
      <c r="C814" s="1050"/>
      <c r="D814" s="1050"/>
      <c r="E814" s="1050"/>
      <c r="F814" s="1051"/>
      <c r="G814" s="1051"/>
    </row>
    <row r="815" spans="1:7">
      <c r="A815" s="1050"/>
      <c r="B815" s="1050"/>
      <c r="C815" s="1050"/>
      <c r="D815" s="1050"/>
      <c r="E815" s="1050"/>
      <c r="F815" s="1051"/>
      <c r="G815" s="1051"/>
    </row>
    <row r="816" spans="1:7">
      <c r="A816" s="1050"/>
      <c r="B816" s="1050"/>
      <c r="C816" s="1050"/>
      <c r="D816" s="1050"/>
      <c r="E816" s="1050"/>
      <c r="F816" s="1051"/>
      <c r="G816" s="1051"/>
    </row>
    <row r="817" spans="1:7">
      <c r="A817" s="1050"/>
      <c r="B817" s="1050"/>
      <c r="C817" s="1050"/>
      <c r="D817" s="1050"/>
      <c r="E817" s="1050"/>
      <c r="F817" s="1051"/>
      <c r="G817" s="1051"/>
    </row>
    <row r="818" spans="1:7">
      <c r="A818" s="1050"/>
      <c r="B818" s="1050"/>
      <c r="C818" s="1050"/>
      <c r="D818" s="1050"/>
      <c r="E818" s="1050"/>
      <c r="F818" s="1051"/>
      <c r="G818" s="1051"/>
    </row>
    <row r="819" spans="1:7">
      <c r="A819" s="1050"/>
      <c r="B819" s="1050"/>
      <c r="C819" s="1050"/>
      <c r="D819" s="1050"/>
      <c r="E819" s="1050"/>
      <c r="F819" s="1051"/>
      <c r="G819" s="1051"/>
    </row>
    <row r="820" spans="1:7">
      <c r="A820" s="1050"/>
      <c r="B820" s="1050"/>
      <c r="C820" s="1050"/>
      <c r="D820" s="1050"/>
      <c r="E820" s="1050"/>
      <c r="F820" s="1051"/>
      <c r="G820" s="1051"/>
    </row>
    <row r="821" spans="1:7">
      <c r="A821" s="1050"/>
      <c r="B821" s="1050"/>
      <c r="C821" s="1050"/>
      <c r="D821" s="1050"/>
      <c r="E821" s="1050"/>
      <c r="F821" s="1051"/>
      <c r="G821" s="1051"/>
    </row>
    <row r="822" spans="1:7">
      <c r="A822" s="1050"/>
      <c r="B822" s="1050"/>
      <c r="C822" s="1050"/>
      <c r="D822" s="1050"/>
      <c r="E822" s="1050"/>
      <c r="F822" s="1051"/>
      <c r="G822" s="1051"/>
    </row>
    <row r="823" spans="1:7">
      <c r="A823" s="1050"/>
      <c r="B823" s="1050"/>
      <c r="C823" s="1050"/>
      <c r="D823" s="1050"/>
      <c r="E823" s="1050"/>
      <c r="F823" s="1051"/>
      <c r="G823" s="1051"/>
    </row>
    <row r="824" spans="1:7">
      <c r="A824" s="1050"/>
      <c r="B824" s="1050"/>
      <c r="C824" s="1050"/>
      <c r="D824" s="1050"/>
      <c r="E824" s="1050"/>
      <c r="F824" s="1051"/>
      <c r="G824" s="1051"/>
    </row>
    <row r="825" spans="1:7">
      <c r="A825" s="1050"/>
      <c r="B825" s="1050"/>
      <c r="C825" s="1050"/>
      <c r="D825" s="1050"/>
      <c r="E825" s="1050"/>
      <c r="F825" s="1051"/>
      <c r="G825" s="1051"/>
    </row>
    <row r="826" spans="1:7">
      <c r="A826" s="1050"/>
      <c r="B826" s="1050"/>
      <c r="C826" s="1050"/>
      <c r="D826" s="1050"/>
      <c r="E826" s="1050"/>
      <c r="F826" s="1051"/>
      <c r="G826" s="1051"/>
    </row>
    <row r="827" spans="1:7">
      <c r="A827" s="1050"/>
      <c r="B827" s="1050"/>
      <c r="C827" s="1050"/>
      <c r="D827" s="1050"/>
      <c r="E827" s="1050"/>
      <c r="F827" s="1051"/>
      <c r="G827" s="1051"/>
    </row>
    <row r="828" spans="1:7">
      <c r="A828" s="1050"/>
      <c r="B828" s="1050"/>
      <c r="C828" s="1050"/>
      <c r="D828" s="1050"/>
      <c r="E828" s="1050"/>
      <c r="F828" s="1051"/>
      <c r="G828" s="1051"/>
    </row>
    <row r="829" spans="1:7">
      <c r="A829" s="1050"/>
      <c r="B829" s="1050"/>
      <c r="C829" s="1050"/>
      <c r="D829" s="1050"/>
      <c r="E829" s="1050"/>
      <c r="F829" s="1051"/>
      <c r="G829" s="1051"/>
    </row>
    <row r="830" spans="1:7">
      <c r="A830" s="1050"/>
      <c r="B830" s="1050"/>
      <c r="C830" s="1050"/>
      <c r="D830" s="1050"/>
      <c r="E830" s="1050"/>
      <c r="F830" s="1051"/>
      <c r="G830" s="1051"/>
    </row>
    <row r="831" spans="1:7">
      <c r="A831" s="1050"/>
      <c r="B831" s="1050"/>
      <c r="C831" s="1050"/>
      <c r="D831" s="1050"/>
      <c r="E831" s="1050"/>
      <c r="F831" s="1051"/>
      <c r="G831" s="1051"/>
    </row>
    <row r="832" spans="1:7">
      <c r="A832" s="1050"/>
      <c r="B832" s="1050"/>
      <c r="C832" s="1050"/>
      <c r="D832" s="1050"/>
      <c r="E832" s="1050"/>
      <c r="F832" s="1051"/>
      <c r="G832" s="1051"/>
    </row>
    <row r="833" spans="1:7">
      <c r="A833" s="1050"/>
      <c r="B833" s="1050"/>
      <c r="C833" s="1050"/>
      <c r="D833" s="1050"/>
      <c r="E833" s="1050"/>
      <c r="F833" s="1051"/>
      <c r="G833" s="1051"/>
    </row>
    <row r="834" spans="1:7">
      <c r="A834" s="1050"/>
      <c r="B834" s="1050"/>
      <c r="C834" s="1050"/>
      <c r="D834" s="1050"/>
      <c r="E834" s="1050"/>
      <c r="F834" s="1051"/>
      <c r="G834" s="1051"/>
    </row>
    <row r="835" spans="1:7">
      <c r="A835" s="1050"/>
      <c r="B835" s="1050"/>
      <c r="C835" s="1050"/>
      <c r="D835" s="1050"/>
      <c r="E835" s="1050"/>
      <c r="F835" s="1051"/>
      <c r="G835" s="1051"/>
    </row>
    <row r="836" spans="1:7">
      <c r="A836" s="1050"/>
      <c r="B836" s="1050"/>
      <c r="C836" s="1050"/>
      <c r="D836" s="1050"/>
      <c r="E836" s="1050"/>
      <c r="F836" s="1051"/>
      <c r="G836" s="1051"/>
    </row>
    <row r="837" spans="1:7">
      <c r="A837" s="1050"/>
      <c r="B837" s="1050"/>
      <c r="C837" s="1050"/>
      <c r="D837" s="1050"/>
      <c r="E837" s="1050"/>
      <c r="F837" s="1051"/>
      <c r="G837" s="1051"/>
    </row>
    <row r="838" spans="1:7">
      <c r="A838" s="1050"/>
      <c r="B838" s="1050"/>
      <c r="C838" s="1050"/>
      <c r="D838" s="1050"/>
      <c r="E838" s="1050"/>
      <c r="F838" s="1051"/>
      <c r="G838" s="1051"/>
    </row>
    <row r="839" spans="1:7">
      <c r="A839" s="1050"/>
      <c r="B839" s="1050"/>
      <c r="C839" s="1050"/>
      <c r="D839" s="1050"/>
      <c r="E839" s="1050"/>
      <c r="F839" s="1051"/>
      <c r="G839" s="1051"/>
    </row>
    <row r="840" spans="1:7">
      <c r="A840" s="1050"/>
      <c r="B840" s="1050"/>
      <c r="C840" s="1050"/>
      <c r="D840" s="1050"/>
      <c r="E840" s="1050"/>
      <c r="F840" s="1051"/>
      <c r="G840" s="1051"/>
    </row>
    <row r="841" spans="1:7">
      <c r="A841" s="1050"/>
      <c r="B841" s="1050"/>
      <c r="C841" s="1050"/>
      <c r="D841" s="1050"/>
      <c r="E841" s="1050"/>
      <c r="F841" s="1051"/>
      <c r="G841" s="1051"/>
    </row>
    <row r="842" spans="1:7">
      <c r="A842" s="1050"/>
      <c r="B842" s="1050"/>
      <c r="C842" s="1050"/>
      <c r="D842" s="1050"/>
      <c r="E842" s="1050"/>
      <c r="F842" s="1051"/>
      <c r="G842" s="1051"/>
    </row>
    <row r="843" spans="1:7">
      <c r="A843" s="1050"/>
      <c r="B843" s="1050"/>
      <c r="C843" s="1050"/>
      <c r="D843" s="1050"/>
      <c r="E843" s="1050"/>
      <c r="F843" s="1051"/>
      <c r="G843" s="1051"/>
    </row>
    <row r="844" spans="1:7">
      <c r="A844" s="1050"/>
      <c r="B844" s="1050"/>
      <c r="C844" s="1050"/>
      <c r="D844" s="1050"/>
      <c r="E844" s="1050"/>
      <c r="F844" s="1051"/>
      <c r="G844" s="1051"/>
    </row>
    <row r="845" spans="1:7">
      <c r="A845" s="1050"/>
      <c r="B845" s="1050"/>
      <c r="C845" s="1050"/>
      <c r="D845" s="1050"/>
      <c r="E845" s="1050"/>
      <c r="F845" s="1051"/>
      <c r="G845" s="1051"/>
    </row>
    <row r="846" spans="1:7">
      <c r="A846" s="1050"/>
      <c r="B846" s="1050"/>
      <c r="C846" s="1050"/>
      <c r="D846" s="1050"/>
      <c r="E846" s="1050"/>
      <c r="F846" s="1051"/>
      <c r="G846" s="1051"/>
    </row>
    <row r="847" spans="1:7">
      <c r="A847" s="1050"/>
      <c r="B847" s="1050"/>
      <c r="C847" s="1050"/>
      <c r="D847" s="1050"/>
      <c r="E847" s="1050"/>
      <c r="F847" s="1051"/>
      <c r="G847" s="1051"/>
    </row>
    <row r="848" spans="1:7">
      <c r="A848" s="1050"/>
      <c r="B848" s="1050"/>
      <c r="C848" s="1050"/>
      <c r="D848" s="1050"/>
      <c r="E848" s="1050"/>
      <c r="F848" s="1051"/>
      <c r="G848" s="1051"/>
    </row>
    <row r="849" spans="1:7">
      <c r="A849" s="1050"/>
      <c r="B849" s="1050"/>
      <c r="C849" s="1050"/>
      <c r="D849" s="1050"/>
      <c r="E849" s="1050"/>
      <c r="F849" s="1051"/>
      <c r="G849" s="1051"/>
    </row>
    <row r="850" spans="1:7">
      <c r="A850" s="1050"/>
      <c r="B850" s="1050"/>
      <c r="C850" s="1050"/>
      <c r="D850" s="1050"/>
      <c r="E850" s="1050"/>
      <c r="F850" s="1051"/>
      <c r="G850" s="1051"/>
    </row>
    <row r="851" spans="1:7">
      <c r="A851" s="1050"/>
      <c r="B851" s="1050"/>
      <c r="C851" s="1050"/>
      <c r="D851" s="1050"/>
      <c r="E851" s="1050"/>
      <c r="F851" s="1051"/>
      <c r="G851" s="1051"/>
    </row>
    <row r="852" spans="1:7">
      <c r="A852" s="1050"/>
      <c r="B852" s="1050"/>
      <c r="C852" s="1050"/>
      <c r="D852" s="1050"/>
      <c r="E852" s="1050"/>
      <c r="F852" s="1051"/>
      <c r="G852" s="1051"/>
    </row>
    <row r="853" spans="1:7">
      <c r="A853" s="1050"/>
      <c r="B853" s="1050"/>
      <c r="C853" s="1050"/>
      <c r="D853" s="1050"/>
      <c r="E853" s="1050"/>
      <c r="F853" s="1051"/>
      <c r="G853" s="1051"/>
    </row>
    <row r="854" spans="1:7">
      <c r="A854" s="1050"/>
      <c r="B854" s="1050"/>
      <c r="C854" s="1050"/>
      <c r="D854" s="1050"/>
      <c r="E854" s="1050"/>
      <c r="F854" s="1051"/>
      <c r="G854" s="1051"/>
    </row>
    <row r="855" spans="1:7">
      <c r="A855" s="1050"/>
      <c r="B855" s="1050"/>
      <c r="C855" s="1050"/>
      <c r="D855" s="1050"/>
      <c r="E855" s="1050"/>
      <c r="F855" s="1051"/>
      <c r="G855" s="1051"/>
    </row>
    <row r="856" spans="1:7">
      <c r="A856" s="1050"/>
      <c r="B856" s="1050"/>
      <c r="C856" s="1050"/>
      <c r="D856" s="1050"/>
      <c r="E856" s="1050"/>
      <c r="F856" s="1051"/>
      <c r="G856" s="1051"/>
    </row>
    <row r="857" spans="1:7">
      <c r="A857" s="1050"/>
      <c r="B857" s="1050"/>
      <c r="C857" s="1050"/>
      <c r="D857" s="1050"/>
      <c r="E857" s="1050"/>
      <c r="F857" s="1051"/>
      <c r="G857" s="1051"/>
    </row>
    <row r="858" spans="1:7">
      <c r="A858" s="1050"/>
      <c r="B858" s="1050"/>
      <c r="C858" s="1050"/>
      <c r="D858" s="1050"/>
      <c r="E858" s="1050"/>
      <c r="F858" s="1051"/>
      <c r="G858" s="1051"/>
    </row>
    <row r="859" spans="1:7">
      <c r="A859" s="1050"/>
      <c r="B859" s="1050"/>
      <c r="C859" s="1050"/>
      <c r="D859" s="1050"/>
      <c r="E859" s="1050"/>
      <c r="F859" s="1051"/>
      <c r="G859" s="1051"/>
    </row>
    <row r="860" spans="1:7">
      <c r="A860" s="1050"/>
      <c r="B860" s="1050"/>
      <c r="C860" s="1050"/>
      <c r="D860" s="1050"/>
      <c r="E860" s="1050"/>
      <c r="F860" s="1051"/>
      <c r="G860" s="1051"/>
    </row>
    <row r="861" spans="1:7">
      <c r="A861" s="1050"/>
      <c r="B861" s="1050"/>
      <c r="C861" s="1050"/>
      <c r="D861" s="1050"/>
      <c r="E861" s="1050"/>
      <c r="F861" s="1051"/>
      <c r="G861" s="1051"/>
    </row>
    <row r="862" spans="1:7">
      <c r="A862" s="1050"/>
      <c r="B862" s="1050"/>
      <c r="C862" s="1050"/>
      <c r="D862" s="1050"/>
      <c r="E862" s="1050"/>
      <c r="F862" s="1051"/>
      <c r="G862" s="1051"/>
    </row>
    <row r="863" spans="1:7">
      <c r="A863" s="1050"/>
      <c r="B863" s="1050"/>
      <c r="C863" s="1050"/>
      <c r="D863" s="1050"/>
      <c r="E863" s="1050"/>
      <c r="F863" s="1051"/>
      <c r="G863" s="1051"/>
    </row>
    <row r="864" spans="1:7">
      <c r="A864" s="1050"/>
      <c r="B864" s="1050"/>
      <c r="C864" s="1050"/>
      <c r="D864" s="1050"/>
      <c r="E864" s="1050"/>
      <c r="F864" s="1051"/>
      <c r="G864" s="1051"/>
    </row>
    <row r="865" spans="1:7">
      <c r="A865" s="1050"/>
      <c r="B865" s="1050"/>
      <c r="C865" s="1050"/>
      <c r="D865" s="1050"/>
      <c r="E865" s="1050"/>
      <c r="F865" s="1051"/>
      <c r="G865" s="1051"/>
    </row>
    <row r="866" spans="1:7">
      <c r="A866" s="1050"/>
      <c r="B866" s="1050"/>
      <c r="C866" s="1050"/>
      <c r="D866" s="1050"/>
      <c r="E866" s="1050"/>
      <c r="F866" s="1051"/>
      <c r="G866" s="1051"/>
    </row>
    <row r="867" spans="1:7">
      <c r="A867" s="1050"/>
      <c r="B867" s="1050"/>
      <c r="C867" s="1050"/>
      <c r="D867" s="1050"/>
      <c r="E867" s="1050"/>
      <c r="F867" s="1051"/>
      <c r="G867" s="1051"/>
    </row>
    <row r="868" spans="1:7">
      <c r="A868" s="1050"/>
      <c r="B868" s="1050"/>
      <c r="C868" s="1050"/>
      <c r="D868" s="1050"/>
      <c r="E868" s="1050"/>
      <c r="F868" s="1051"/>
      <c r="G868" s="1051"/>
    </row>
    <row r="869" spans="1:7">
      <c r="A869" s="1050"/>
      <c r="B869" s="1050"/>
      <c r="C869" s="1050"/>
      <c r="D869" s="1050"/>
      <c r="E869" s="1050"/>
      <c r="F869" s="1051"/>
      <c r="G869" s="1051"/>
    </row>
    <row r="870" spans="1:7">
      <c r="A870" s="1050"/>
      <c r="B870" s="1050"/>
      <c r="C870" s="1050"/>
      <c r="D870" s="1050"/>
      <c r="E870" s="1050"/>
      <c r="F870" s="1051"/>
      <c r="G870" s="1051"/>
    </row>
    <row r="871" spans="1:7">
      <c r="A871" s="1050"/>
      <c r="B871" s="1050"/>
      <c r="C871" s="1050"/>
      <c r="D871" s="1050"/>
      <c r="E871" s="1050"/>
      <c r="F871" s="1051"/>
      <c r="G871" s="1051"/>
    </row>
    <row r="872" spans="1:7">
      <c r="A872" s="1050"/>
      <c r="B872" s="1050"/>
      <c r="C872" s="1050"/>
      <c r="D872" s="1050"/>
      <c r="E872" s="1050"/>
      <c r="F872" s="1051"/>
      <c r="G872" s="1051"/>
    </row>
    <row r="873" spans="1:7">
      <c r="A873" s="1050"/>
      <c r="B873" s="1050"/>
      <c r="C873" s="1050"/>
      <c r="D873" s="1050"/>
      <c r="E873" s="1050"/>
      <c r="F873" s="1051"/>
      <c r="G873" s="1051"/>
    </row>
    <row r="874" spans="1:7">
      <c r="A874" s="1050"/>
      <c r="B874" s="1050"/>
      <c r="C874" s="1050"/>
      <c r="D874" s="1050"/>
      <c r="E874" s="1050"/>
      <c r="F874" s="1051"/>
      <c r="G874" s="1051"/>
    </row>
    <row r="875" spans="1:7">
      <c r="A875" s="1050"/>
      <c r="B875" s="1050"/>
      <c r="C875" s="1050"/>
      <c r="D875" s="1050"/>
      <c r="E875" s="1050"/>
      <c r="F875" s="1051"/>
      <c r="G875" s="1051"/>
    </row>
    <row r="876" spans="1:7">
      <c r="A876" s="1050"/>
      <c r="B876" s="1050"/>
      <c r="C876" s="1050"/>
      <c r="D876" s="1050"/>
      <c r="E876" s="1050"/>
      <c r="F876" s="1051"/>
      <c r="G876" s="1051"/>
    </row>
    <row r="877" spans="1:7">
      <c r="A877" s="1050"/>
      <c r="B877" s="1050"/>
      <c r="C877" s="1050"/>
      <c r="D877" s="1050"/>
      <c r="E877" s="1050"/>
      <c r="F877" s="1051"/>
      <c r="G877" s="1051"/>
    </row>
    <row r="878" spans="1:7">
      <c r="A878" s="1050"/>
      <c r="B878" s="1050"/>
      <c r="C878" s="1050"/>
      <c r="D878" s="1050"/>
      <c r="E878" s="1050"/>
      <c r="F878" s="1051"/>
      <c r="G878" s="1051"/>
    </row>
    <row r="879" spans="1:7">
      <c r="A879" s="1050"/>
      <c r="B879" s="1050"/>
      <c r="C879" s="1050"/>
      <c r="D879" s="1050"/>
      <c r="E879" s="1050"/>
      <c r="F879" s="1051"/>
      <c r="G879" s="1051"/>
    </row>
    <row r="880" spans="1:7">
      <c r="A880" s="1050"/>
      <c r="B880" s="1050"/>
      <c r="C880" s="1050"/>
      <c r="D880" s="1050"/>
      <c r="E880" s="1050"/>
      <c r="F880" s="1051"/>
      <c r="G880" s="1051"/>
    </row>
    <row r="881" spans="1:7">
      <c r="A881" s="1050"/>
      <c r="B881" s="1050"/>
      <c r="C881" s="1050"/>
      <c r="D881" s="1050"/>
      <c r="E881" s="1050"/>
      <c r="F881" s="1051"/>
      <c r="G881" s="1051"/>
    </row>
    <row r="882" spans="1:7">
      <c r="A882" s="1050"/>
      <c r="B882" s="1050"/>
      <c r="C882" s="1050"/>
      <c r="D882" s="1050"/>
      <c r="E882" s="1050"/>
      <c r="F882" s="1051"/>
      <c r="G882" s="1051"/>
    </row>
    <row r="883" spans="1:7">
      <c r="A883" s="1050"/>
      <c r="B883" s="1050"/>
      <c r="C883" s="1050"/>
      <c r="D883" s="1050"/>
      <c r="E883" s="1050"/>
      <c r="F883" s="1051"/>
      <c r="G883" s="1051"/>
    </row>
    <row r="884" spans="1:7">
      <c r="A884" s="1050"/>
      <c r="B884" s="1050"/>
      <c r="C884" s="1050"/>
      <c r="D884" s="1050"/>
      <c r="E884" s="1050"/>
      <c r="F884" s="1051"/>
      <c r="G884" s="1051"/>
    </row>
    <row r="885" spans="1:7">
      <c r="A885" s="1050"/>
      <c r="B885" s="1050"/>
      <c r="C885" s="1050"/>
      <c r="D885" s="1050"/>
      <c r="E885" s="1050"/>
      <c r="F885" s="1051"/>
      <c r="G885" s="1051"/>
    </row>
    <row r="886" spans="1:7">
      <c r="A886" s="1050"/>
      <c r="B886" s="1050"/>
      <c r="C886" s="1050"/>
      <c r="D886" s="1050"/>
      <c r="E886" s="1050"/>
      <c r="F886" s="1051"/>
      <c r="G886" s="1051"/>
    </row>
    <row r="887" spans="1:7">
      <c r="A887" s="1050"/>
      <c r="B887" s="1050"/>
      <c r="C887" s="1050"/>
      <c r="D887" s="1050"/>
      <c r="E887" s="1050"/>
      <c r="F887" s="1051"/>
      <c r="G887" s="1051"/>
    </row>
    <row r="888" spans="1:7">
      <c r="A888" s="1050"/>
      <c r="B888" s="1050"/>
      <c r="C888" s="1050"/>
      <c r="D888" s="1050"/>
      <c r="E888" s="1050"/>
      <c r="F888" s="1051"/>
      <c r="G888" s="1051"/>
    </row>
    <row r="889" spans="1:7">
      <c r="A889" s="1050"/>
      <c r="B889" s="1050"/>
      <c r="C889" s="1050"/>
      <c r="D889" s="1050"/>
      <c r="E889" s="1050"/>
      <c r="F889" s="1051"/>
      <c r="G889" s="1051"/>
    </row>
    <row r="890" spans="1:7">
      <c r="A890" s="1050"/>
      <c r="B890" s="1050"/>
      <c r="C890" s="1050"/>
      <c r="D890" s="1050"/>
      <c r="E890" s="1050"/>
      <c r="F890" s="1051"/>
      <c r="G890" s="1051"/>
    </row>
    <row r="891" spans="1:7">
      <c r="A891" s="1050"/>
      <c r="B891" s="1050"/>
      <c r="C891" s="1050"/>
      <c r="D891" s="1050"/>
      <c r="E891" s="1050"/>
      <c r="F891" s="1051"/>
      <c r="G891" s="1051"/>
    </row>
    <row r="892" spans="1:7">
      <c r="A892" s="1050"/>
      <c r="B892" s="1050"/>
      <c r="C892" s="1050"/>
      <c r="D892" s="1050"/>
      <c r="E892" s="1050"/>
      <c r="F892" s="1051"/>
      <c r="G892" s="1051"/>
    </row>
    <row r="893" spans="1:7">
      <c r="A893" s="1050"/>
      <c r="B893" s="1050"/>
      <c r="C893" s="1050"/>
      <c r="D893" s="1050"/>
      <c r="E893" s="1050"/>
      <c r="F893" s="1051"/>
      <c r="G893" s="1051"/>
    </row>
    <row r="894" spans="1:7">
      <c r="A894" s="1050"/>
      <c r="B894" s="1050"/>
      <c r="C894" s="1050"/>
      <c r="D894" s="1050"/>
      <c r="E894" s="1050"/>
      <c r="F894" s="1051"/>
      <c r="G894" s="1051"/>
    </row>
    <row r="895" spans="1:7">
      <c r="A895" s="1050"/>
      <c r="B895" s="1050"/>
      <c r="C895" s="1050"/>
      <c r="D895" s="1050"/>
      <c r="E895" s="1050"/>
      <c r="F895" s="1051"/>
      <c r="G895" s="1051"/>
    </row>
    <row r="896" spans="1:7">
      <c r="A896" s="1050"/>
      <c r="B896" s="1050"/>
      <c r="C896" s="1050"/>
      <c r="D896" s="1050"/>
      <c r="E896" s="1050"/>
      <c r="F896" s="1051"/>
      <c r="G896" s="1051"/>
    </row>
    <row r="897" spans="1:7">
      <c r="A897" s="1050"/>
      <c r="B897" s="1050"/>
      <c r="C897" s="1050"/>
      <c r="D897" s="1050"/>
      <c r="E897" s="1050"/>
      <c r="F897" s="1051"/>
      <c r="G897" s="1051"/>
    </row>
    <row r="898" spans="1:7">
      <c r="A898" s="1050"/>
      <c r="B898" s="1050"/>
      <c r="C898" s="1050"/>
      <c r="D898" s="1050"/>
      <c r="E898" s="1050"/>
      <c r="F898" s="1051"/>
      <c r="G898" s="1051"/>
    </row>
    <row r="899" spans="1:7">
      <c r="A899" s="1050"/>
      <c r="B899" s="1050"/>
      <c r="C899" s="1050"/>
      <c r="D899" s="1050"/>
      <c r="E899" s="1050"/>
      <c r="F899" s="1051"/>
      <c r="G899" s="1051"/>
    </row>
    <row r="900" spans="1:7">
      <c r="A900" s="1050"/>
      <c r="B900" s="1050"/>
      <c r="C900" s="1050"/>
      <c r="D900" s="1050"/>
      <c r="E900" s="1050"/>
      <c r="F900" s="1051"/>
      <c r="G900" s="1051"/>
    </row>
    <row r="901" spans="1:7">
      <c r="A901" s="1050"/>
      <c r="B901" s="1050"/>
      <c r="C901" s="1050"/>
      <c r="D901" s="1050"/>
      <c r="E901" s="1050"/>
      <c r="F901" s="1051"/>
      <c r="G901" s="1051"/>
    </row>
    <row r="902" spans="1:7">
      <c r="A902" s="1050"/>
      <c r="B902" s="1050"/>
      <c r="C902" s="1050"/>
      <c r="D902" s="1050"/>
      <c r="E902" s="1050"/>
      <c r="F902" s="1051"/>
      <c r="G902" s="1051"/>
    </row>
    <row r="903" spans="1:7">
      <c r="A903" s="1050"/>
      <c r="B903" s="1050"/>
      <c r="C903" s="1050"/>
      <c r="D903" s="1050"/>
      <c r="E903" s="1050"/>
      <c r="F903" s="1051"/>
      <c r="G903" s="1051"/>
    </row>
    <row r="904" spans="1:7">
      <c r="A904" s="1050"/>
      <c r="B904" s="1050"/>
      <c r="C904" s="1050"/>
      <c r="D904" s="1050"/>
      <c r="E904" s="1050"/>
      <c r="F904" s="1051"/>
      <c r="G904" s="1051"/>
    </row>
    <row r="905" spans="1:7">
      <c r="A905" s="1050"/>
      <c r="B905" s="1050"/>
      <c r="C905" s="1050"/>
      <c r="D905" s="1050"/>
      <c r="E905" s="1050"/>
      <c r="F905" s="1051"/>
      <c r="G905" s="1051"/>
    </row>
    <row r="906" spans="1:7">
      <c r="A906" s="1050"/>
      <c r="B906" s="1050"/>
      <c r="C906" s="1050"/>
      <c r="D906" s="1050"/>
      <c r="E906" s="1050"/>
      <c r="F906" s="1051"/>
      <c r="G906" s="1051"/>
    </row>
    <row r="907" spans="1:7">
      <c r="A907" s="1050"/>
      <c r="B907" s="1050"/>
      <c r="C907" s="1050"/>
      <c r="D907" s="1050"/>
      <c r="E907" s="1050"/>
      <c r="F907" s="1051"/>
      <c r="G907" s="1051"/>
    </row>
    <row r="908" spans="1:7">
      <c r="A908" s="1050"/>
      <c r="B908" s="1050"/>
      <c r="C908" s="1050"/>
      <c r="D908" s="1050"/>
      <c r="E908" s="1050"/>
      <c r="F908" s="1051"/>
      <c r="G908" s="1051"/>
    </row>
    <row r="909" spans="1:7">
      <c r="A909" s="1050"/>
      <c r="B909" s="1050"/>
      <c r="C909" s="1050"/>
      <c r="D909" s="1050"/>
      <c r="E909" s="1050"/>
      <c r="F909" s="1051"/>
      <c r="G909" s="1051"/>
    </row>
    <row r="910" spans="1:7">
      <c r="A910" s="1050"/>
      <c r="B910" s="1050"/>
      <c r="C910" s="1050"/>
      <c r="D910" s="1050"/>
      <c r="E910" s="1050"/>
      <c r="F910" s="1051"/>
      <c r="G910" s="1051"/>
    </row>
    <row r="911" spans="1:7">
      <c r="A911" s="1050"/>
      <c r="B911" s="1050"/>
      <c r="C911" s="1050"/>
      <c r="D911" s="1050"/>
      <c r="E911" s="1050"/>
      <c r="F911" s="1051"/>
      <c r="G911" s="1051"/>
    </row>
    <row r="912" spans="1:7">
      <c r="A912" s="1050"/>
      <c r="B912" s="1050"/>
      <c r="C912" s="1050"/>
      <c r="D912" s="1050"/>
      <c r="E912" s="1050"/>
      <c r="F912" s="1051"/>
      <c r="G912" s="1051"/>
    </row>
    <row r="913" spans="1:7">
      <c r="A913" s="1050"/>
      <c r="B913" s="1050"/>
      <c r="C913" s="1050"/>
      <c r="D913" s="1050"/>
      <c r="E913" s="1050"/>
      <c r="F913" s="1051"/>
      <c r="G913" s="1051"/>
    </row>
    <row r="914" spans="1:7">
      <c r="A914" s="1050"/>
      <c r="B914" s="1050"/>
      <c r="C914" s="1050"/>
      <c r="D914" s="1050"/>
      <c r="E914" s="1050"/>
      <c r="F914" s="1051"/>
      <c r="G914" s="1051"/>
    </row>
    <row r="915" spans="1:7">
      <c r="A915" s="1050"/>
      <c r="B915" s="1050"/>
      <c r="C915" s="1050"/>
      <c r="D915" s="1050"/>
      <c r="E915" s="1050"/>
      <c r="F915" s="1051"/>
      <c r="G915" s="1051"/>
    </row>
    <row r="916" spans="1:7">
      <c r="A916" s="1050"/>
      <c r="B916" s="1050"/>
      <c r="C916" s="1050"/>
      <c r="D916" s="1050"/>
      <c r="E916" s="1050"/>
      <c r="F916" s="1051"/>
      <c r="G916" s="1051"/>
    </row>
    <row r="917" spans="1:7">
      <c r="A917" s="1050"/>
      <c r="B917" s="1050"/>
      <c r="C917" s="1050"/>
      <c r="D917" s="1050"/>
      <c r="E917" s="1050"/>
      <c r="F917" s="1051"/>
      <c r="G917" s="1051"/>
    </row>
    <row r="918" spans="1:7">
      <c r="A918" s="1050"/>
      <c r="B918" s="1050"/>
      <c r="C918" s="1050"/>
      <c r="D918" s="1050"/>
      <c r="E918" s="1050"/>
      <c r="F918" s="1051"/>
      <c r="G918" s="1051"/>
    </row>
    <row r="919" spans="1:7">
      <c r="A919" s="1050"/>
      <c r="B919" s="1050"/>
      <c r="C919" s="1050"/>
      <c r="D919" s="1050"/>
      <c r="E919" s="1050"/>
      <c r="F919" s="1051"/>
      <c r="G919" s="1051"/>
    </row>
    <row r="920" spans="1:7">
      <c r="A920" s="1050"/>
      <c r="B920" s="1050"/>
      <c r="C920" s="1050"/>
      <c r="D920" s="1050"/>
      <c r="E920" s="1050"/>
      <c r="F920" s="1051"/>
      <c r="G920" s="1051"/>
    </row>
    <row r="921" spans="1:7">
      <c r="A921" s="1050"/>
      <c r="B921" s="1050"/>
      <c r="C921" s="1050"/>
      <c r="D921" s="1050"/>
      <c r="E921" s="1050"/>
      <c r="F921" s="1051"/>
      <c r="G921" s="1051"/>
    </row>
    <row r="922" spans="1:7">
      <c r="A922" s="1050"/>
      <c r="B922" s="1050"/>
      <c r="C922" s="1050"/>
      <c r="D922" s="1050"/>
      <c r="E922" s="1050"/>
      <c r="F922" s="1051"/>
      <c r="G922" s="1051"/>
    </row>
    <row r="923" spans="1:7">
      <c r="A923" s="1050"/>
      <c r="B923" s="1050"/>
      <c r="C923" s="1050"/>
      <c r="D923" s="1050"/>
      <c r="E923" s="1050"/>
      <c r="F923" s="1051"/>
      <c r="G923" s="1051"/>
    </row>
    <row r="924" spans="1:7">
      <c r="A924" s="1050"/>
      <c r="B924" s="1050"/>
      <c r="C924" s="1050"/>
      <c r="D924" s="1050"/>
      <c r="E924" s="1050"/>
      <c r="F924" s="1051"/>
      <c r="G924" s="1051"/>
    </row>
    <row r="925" spans="1:7">
      <c r="A925" s="1050"/>
      <c r="B925" s="1050"/>
      <c r="C925" s="1050"/>
      <c r="D925" s="1050"/>
      <c r="E925" s="1050"/>
      <c r="F925" s="1051"/>
      <c r="G925" s="1051"/>
    </row>
    <row r="926" spans="1:7">
      <c r="A926" s="1050"/>
      <c r="B926" s="1050"/>
      <c r="C926" s="1050"/>
      <c r="D926" s="1050"/>
      <c r="E926" s="1050"/>
      <c r="F926" s="1051"/>
      <c r="G926" s="1051"/>
    </row>
    <row r="927" spans="1:7">
      <c r="A927" s="1050"/>
      <c r="B927" s="1050"/>
      <c r="C927" s="1050"/>
      <c r="D927" s="1050"/>
      <c r="E927" s="1050"/>
      <c r="F927" s="1051"/>
      <c r="G927" s="1051"/>
    </row>
    <row r="928" spans="1:7">
      <c r="A928" s="1050"/>
      <c r="B928" s="1050"/>
      <c r="C928" s="1050"/>
      <c r="D928" s="1050"/>
      <c r="E928" s="1050"/>
      <c r="F928" s="1051"/>
      <c r="G928" s="1051"/>
    </row>
    <row r="929" spans="1:7">
      <c r="A929" s="1050"/>
      <c r="B929" s="1050"/>
      <c r="C929" s="1050"/>
      <c r="D929" s="1050"/>
      <c r="E929" s="1050"/>
      <c r="F929" s="1051"/>
      <c r="G929" s="1051"/>
    </row>
    <row r="930" spans="1:7">
      <c r="A930" s="1050"/>
      <c r="B930" s="1050"/>
      <c r="C930" s="1050"/>
      <c r="D930" s="1050"/>
      <c r="E930" s="1050"/>
      <c r="F930" s="1051"/>
      <c r="G930" s="1051"/>
    </row>
    <row r="931" spans="1:7">
      <c r="A931" s="1050"/>
      <c r="B931" s="1050"/>
      <c r="C931" s="1050"/>
      <c r="D931" s="1050"/>
      <c r="E931" s="1050"/>
      <c r="F931" s="1051"/>
      <c r="G931" s="1051"/>
    </row>
    <row r="932" spans="1:7">
      <c r="A932" s="1050"/>
      <c r="B932" s="1050"/>
      <c r="C932" s="1050"/>
      <c r="D932" s="1050"/>
      <c r="E932" s="1050"/>
      <c r="F932" s="1051"/>
      <c r="G932" s="1051"/>
    </row>
    <row r="933" spans="1:7">
      <c r="A933" s="1050"/>
      <c r="B933" s="1050"/>
      <c r="C933" s="1050"/>
      <c r="D933" s="1050"/>
      <c r="E933" s="1050"/>
      <c r="F933" s="1051"/>
      <c r="G933" s="1051"/>
    </row>
    <row r="934" spans="1:7">
      <c r="A934" s="1050"/>
      <c r="B934" s="1050"/>
      <c r="C934" s="1050"/>
      <c r="D934" s="1050"/>
      <c r="E934" s="1050"/>
      <c r="F934" s="1051"/>
      <c r="G934" s="1051"/>
    </row>
    <row r="935" spans="1:7">
      <c r="A935" s="1050"/>
      <c r="B935" s="1050"/>
      <c r="C935" s="1050"/>
      <c r="D935" s="1050"/>
      <c r="E935" s="1050"/>
      <c r="F935" s="1051"/>
      <c r="G935" s="1051"/>
    </row>
    <row r="936" spans="1:7">
      <c r="A936" s="1050"/>
      <c r="B936" s="1050"/>
      <c r="C936" s="1050"/>
      <c r="D936" s="1050"/>
      <c r="E936" s="1050"/>
      <c r="F936" s="1051"/>
      <c r="G936" s="1051"/>
    </row>
    <row r="937" spans="1:7">
      <c r="A937" s="1050"/>
      <c r="B937" s="1050"/>
      <c r="C937" s="1050"/>
      <c r="D937" s="1050"/>
      <c r="E937" s="1050"/>
      <c r="F937" s="1051"/>
      <c r="G937" s="1051"/>
    </row>
    <row r="938" spans="1:7">
      <c r="A938" s="1050"/>
      <c r="B938" s="1050"/>
      <c r="C938" s="1050"/>
      <c r="D938" s="1050"/>
      <c r="E938" s="1050"/>
      <c r="F938" s="1051"/>
      <c r="G938" s="1051"/>
    </row>
    <row r="939" spans="1:7">
      <c r="A939" s="1050"/>
      <c r="B939" s="1050"/>
      <c r="C939" s="1050"/>
      <c r="D939" s="1050"/>
      <c r="E939" s="1050"/>
      <c r="F939" s="1051"/>
      <c r="G939" s="1051"/>
    </row>
    <row r="940" spans="1:7">
      <c r="A940" s="1050"/>
      <c r="B940" s="1050"/>
      <c r="C940" s="1050"/>
      <c r="D940" s="1050"/>
      <c r="E940" s="1050"/>
      <c r="F940" s="1051"/>
      <c r="G940" s="1051"/>
    </row>
    <row r="941" spans="1:7">
      <c r="A941" s="1050"/>
      <c r="B941" s="1050"/>
      <c r="C941" s="1050"/>
      <c r="D941" s="1050"/>
      <c r="E941" s="1050"/>
      <c r="F941" s="1051"/>
      <c r="G941" s="1051"/>
    </row>
    <row r="942" spans="1:7">
      <c r="A942" s="1050"/>
      <c r="B942" s="1050"/>
      <c r="C942" s="1050"/>
      <c r="D942" s="1050"/>
      <c r="E942" s="1050"/>
      <c r="F942" s="1051"/>
      <c r="G942" s="1051"/>
    </row>
    <row r="943" spans="1:7">
      <c r="A943" s="1050"/>
      <c r="B943" s="1050"/>
      <c r="C943" s="1050"/>
      <c r="D943" s="1050"/>
      <c r="E943" s="1050"/>
      <c r="F943" s="1051"/>
      <c r="G943" s="1051"/>
    </row>
    <row r="944" spans="1:7">
      <c r="A944" s="1050"/>
      <c r="B944" s="1050"/>
      <c r="C944" s="1050"/>
      <c r="D944" s="1050"/>
      <c r="E944" s="1050"/>
      <c r="F944" s="1051"/>
      <c r="G944" s="1051"/>
    </row>
    <row r="945" spans="1:7">
      <c r="A945" s="1050"/>
      <c r="B945" s="1050"/>
      <c r="C945" s="1050"/>
      <c r="D945" s="1050"/>
      <c r="E945" s="1050"/>
      <c r="F945" s="1051"/>
      <c r="G945" s="1051"/>
    </row>
    <row r="946" spans="1:7">
      <c r="A946" s="1050"/>
      <c r="B946" s="1050"/>
      <c r="C946" s="1050"/>
      <c r="D946" s="1050"/>
      <c r="E946" s="1050"/>
      <c r="F946" s="1051"/>
      <c r="G946" s="1051"/>
    </row>
    <row r="947" spans="1:7">
      <c r="A947" s="1050"/>
      <c r="B947" s="1050"/>
      <c r="C947" s="1050"/>
      <c r="D947" s="1050"/>
      <c r="E947" s="1050"/>
      <c r="F947" s="1051"/>
      <c r="G947" s="1051"/>
    </row>
    <row r="948" spans="1:7">
      <c r="A948" s="1050"/>
      <c r="B948" s="1050"/>
      <c r="C948" s="1050"/>
      <c r="D948" s="1050"/>
      <c r="E948" s="1050"/>
      <c r="F948" s="1051"/>
      <c r="G948" s="1051"/>
    </row>
    <row r="949" spans="1:7">
      <c r="A949" s="1050"/>
      <c r="B949" s="1050"/>
      <c r="C949" s="1050"/>
      <c r="D949" s="1050"/>
      <c r="E949" s="1050"/>
      <c r="F949" s="1051"/>
      <c r="G949" s="1051"/>
    </row>
    <row r="950" spans="1:7">
      <c r="A950" s="1050"/>
      <c r="B950" s="1050"/>
      <c r="C950" s="1050"/>
      <c r="D950" s="1050"/>
      <c r="E950" s="1050"/>
      <c r="F950" s="1051"/>
      <c r="G950" s="1051"/>
    </row>
    <row r="951" spans="1:7">
      <c r="A951" s="1050"/>
      <c r="B951" s="1050"/>
      <c r="C951" s="1050"/>
      <c r="D951" s="1050"/>
      <c r="E951" s="1050"/>
      <c r="F951" s="1051"/>
      <c r="G951" s="1051"/>
    </row>
    <row r="952" spans="1:7">
      <c r="A952" s="1050"/>
      <c r="B952" s="1050"/>
      <c r="C952" s="1050"/>
      <c r="D952" s="1050"/>
      <c r="E952" s="1050"/>
      <c r="F952" s="1051"/>
      <c r="G952" s="1051"/>
    </row>
    <row r="953" spans="1:7">
      <c r="A953" s="1050"/>
      <c r="B953" s="1050"/>
      <c r="C953" s="1050"/>
      <c r="D953" s="1050"/>
      <c r="E953" s="1050"/>
      <c r="F953" s="1051"/>
      <c r="G953" s="1051"/>
    </row>
    <row r="954" spans="1:7">
      <c r="A954" s="1050"/>
      <c r="B954" s="1050"/>
      <c r="C954" s="1050"/>
      <c r="D954" s="1050"/>
      <c r="E954" s="1050"/>
      <c r="F954" s="1051"/>
      <c r="G954" s="1051"/>
    </row>
    <row r="955" spans="1:7">
      <c r="A955" s="1050"/>
      <c r="B955" s="1050"/>
      <c r="C955" s="1050"/>
      <c r="D955" s="1050"/>
      <c r="E955" s="1050"/>
      <c r="F955" s="1051"/>
      <c r="G955" s="1051"/>
    </row>
    <row r="956" spans="1:7">
      <c r="A956" s="1050"/>
      <c r="B956" s="1050"/>
      <c r="C956" s="1050"/>
      <c r="D956" s="1050"/>
      <c r="E956" s="1050"/>
      <c r="F956" s="1051"/>
      <c r="G956" s="1051"/>
    </row>
    <row r="957" spans="1:7">
      <c r="A957" s="1050"/>
      <c r="B957" s="1050"/>
      <c r="C957" s="1050"/>
      <c r="D957" s="1050"/>
      <c r="E957" s="1050"/>
      <c r="F957" s="1051"/>
      <c r="G957" s="1051"/>
    </row>
    <row r="958" spans="1:7">
      <c r="A958" s="1050"/>
      <c r="B958" s="1050"/>
      <c r="C958" s="1050"/>
      <c r="D958" s="1050"/>
      <c r="E958" s="1050"/>
      <c r="F958" s="1051"/>
      <c r="G958" s="1051"/>
    </row>
    <row r="959" spans="1:7">
      <c r="A959" s="1050"/>
      <c r="B959" s="1050"/>
      <c r="C959" s="1050"/>
      <c r="D959" s="1050"/>
      <c r="E959" s="1050"/>
      <c r="F959" s="1051"/>
      <c r="G959" s="1051"/>
    </row>
    <row r="960" spans="1:7">
      <c r="A960" s="1050"/>
      <c r="B960" s="1050"/>
      <c r="C960" s="1050"/>
      <c r="D960" s="1050"/>
      <c r="E960" s="1050"/>
      <c r="F960" s="1051"/>
      <c r="G960" s="1051"/>
    </row>
    <row r="961" spans="1:7">
      <c r="A961" s="1050"/>
      <c r="B961" s="1050"/>
      <c r="C961" s="1050"/>
      <c r="D961" s="1050"/>
      <c r="E961" s="1050"/>
      <c r="F961" s="1051"/>
      <c r="G961" s="1051"/>
    </row>
    <row r="962" spans="1:7">
      <c r="A962" s="1050"/>
      <c r="B962" s="1050"/>
      <c r="C962" s="1050"/>
      <c r="D962" s="1050"/>
      <c r="E962" s="1050"/>
      <c r="F962" s="1051"/>
      <c r="G962" s="1051"/>
    </row>
    <row r="963" spans="1:7">
      <c r="A963" s="1050"/>
      <c r="B963" s="1050"/>
      <c r="C963" s="1050"/>
      <c r="D963" s="1050"/>
      <c r="E963" s="1050"/>
      <c r="F963" s="1051"/>
      <c r="G963" s="1051"/>
    </row>
    <row r="964" spans="1:7">
      <c r="A964" s="1050"/>
      <c r="B964" s="1050"/>
      <c r="C964" s="1050"/>
      <c r="D964" s="1050"/>
      <c r="E964" s="1050"/>
      <c r="F964" s="1051"/>
      <c r="G964" s="1051"/>
    </row>
    <row r="965" spans="1:7">
      <c r="A965" s="1050"/>
      <c r="B965" s="1050"/>
      <c r="C965" s="1050"/>
      <c r="D965" s="1050"/>
      <c r="E965" s="1050"/>
      <c r="F965" s="1051"/>
      <c r="G965" s="1051"/>
    </row>
    <row r="966" spans="1:7">
      <c r="A966" s="1050"/>
      <c r="B966" s="1050"/>
      <c r="C966" s="1050"/>
      <c r="D966" s="1050"/>
      <c r="E966" s="1050"/>
      <c r="F966" s="1051"/>
      <c r="G966" s="1051"/>
    </row>
    <row r="967" spans="1:7">
      <c r="A967" s="1050"/>
      <c r="B967" s="1050"/>
      <c r="C967" s="1050"/>
      <c r="D967" s="1050"/>
      <c r="E967" s="1050"/>
      <c r="F967" s="1051"/>
      <c r="G967" s="1051"/>
    </row>
    <row r="968" spans="1:7">
      <c r="A968" s="1050"/>
      <c r="B968" s="1050"/>
      <c r="C968" s="1050"/>
      <c r="D968" s="1050"/>
      <c r="E968" s="1050"/>
      <c r="F968" s="1051"/>
      <c r="G968" s="1051"/>
    </row>
    <row r="969" spans="1:7">
      <c r="A969" s="1050"/>
      <c r="B969" s="1050"/>
      <c r="C969" s="1050"/>
      <c r="D969" s="1050"/>
      <c r="E969" s="1050"/>
      <c r="F969" s="1051"/>
      <c r="G969" s="1051"/>
    </row>
    <row r="970" spans="1:7">
      <c r="A970" s="1050"/>
      <c r="B970" s="1050"/>
      <c r="C970" s="1050"/>
      <c r="D970" s="1050"/>
      <c r="E970" s="1050"/>
      <c r="F970" s="1051"/>
      <c r="G970" s="1051"/>
    </row>
    <row r="971" spans="1:7">
      <c r="A971" s="1050"/>
      <c r="B971" s="1050"/>
      <c r="C971" s="1050"/>
      <c r="D971" s="1050"/>
      <c r="E971" s="1050"/>
      <c r="F971" s="1051"/>
      <c r="G971" s="1051"/>
    </row>
    <row r="972" spans="1:7">
      <c r="A972" s="1050"/>
      <c r="B972" s="1050"/>
      <c r="C972" s="1050"/>
      <c r="D972" s="1050"/>
      <c r="E972" s="1050"/>
      <c r="F972" s="1051"/>
      <c r="G972" s="1051"/>
    </row>
    <row r="973" spans="1:7">
      <c r="A973" s="1050"/>
      <c r="B973" s="1050"/>
      <c r="C973" s="1050"/>
      <c r="D973" s="1050"/>
      <c r="E973" s="1050"/>
      <c r="F973" s="1051"/>
      <c r="G973" s="1051"/>
    </row>
    <row r="974" spans="1:7">
      <c r="A974" s="1050"/>
      <c r="B974" s="1050"/>
      <c r="C974" s="1050"/>
      <c r="D974" s="1050"/>
      <c r="E974" s="1050"/>
      <c r="F974" s="1051"/>
      <c r="G974" s="1051"/>
    </row>
    <row r="975" spans="1:7">
      <c r="A975" s="1050"/>
      <c r="B975" s="1050"/>
      <c r="C975" s="1050"/>
      <c r="D975" s="1050"/>
      <c r="E975" s="1050"/>
      <c r="F975" s="1051"/>
      <c r="G975" s="1051"/>
    </row>
    <row r="976" spans="1:7">
      <c r="A976" s="1050"/>
      <c r="B976" s="1050"/>
      <c r="C976" s="1050"/>
      <c r="D976" s="1050"/>
      <c r="E976" s="1050"/>
      <c r="F976" s="1051"/>
      <c r="G976" s="1051"/>
    </row>
    <row r="977" spans="1:7">
      <c r="A977" s="1050"/>
      <c r="B977" s="1050"/>
      <c r="C977" s="1050"/>
      <c r="D977" s="1050"/>
      <c r="E977" s="1050"/>
      <c r="F977" s="1051"/>
      <c r="G977" s="1051"/>
    </row>
    <row r="978" spans="1:7">
      <c r="A978" s="1050"/>
      <c r="B978" s="1050"/>
      <c r="C978" s="1050"/>
      <c r="D978" s="1050"/>
      <c r="E978" s="1050"/>
      <c r="F978" s="1051"/>
      <c r="G978" s="1051"/>
    </row>
    <row r="979" spans="1:7">
      <c r="A979" s="1050"/>
      <c r="B979" s="1050"/>
      <c r="C979" s="1050"/>
      <c r="D979" s="1050"/>
      <c r="E979" s="1050"/>
      <c r="F979" s="1051"/>
      <c r="G979" s="1051"/>
    </row>
    <row r="980" spans="1:7">
      <c r="A980" s="1050"/>
      <c r="B980" s="1050"/>
      <c r="C980" s="1050"/>
      <c r="D980" s="1050"/>
      <c r="E980" s="1050"/>
      <c r="F980" s="1051"/>
      <c r="G980" s="1051"/>
    </row>
    <row r="981" spans="1:7">
      <c r="A981" s="1050"/>
      <c r="B981" s="1050"/>
      <c r="C981" s="1050"/>
      <c r="D981" s="1050"/>
      <c r="E981" s="1050"/>
      <c r="F981" s="1051"/>
      <c r="G981" s="1051"/>
    </row>
    <row r="982" spans="1:7">
      <c r="A982" s="1050"/>
      <c r="B982" s="1050"/>
      <c r="C982" s="1050"/>
      <c r="D982" s="1050"/>
      <c r="E982" s="1050"/>
      <c r="F982" s="1051"/>
      <c r="G982" s="1051"/>
    </row>
    <row r="983" spans="1:7">
      <c r="A983" s="1050"/>
      <c r="B983" s="1050"/>
      <c r="C983" s="1050"/>
      <c r="D983" s="1050"/>
      <c r="E983" s="1050"/>
      <c r="F983" s="1051"/>
      <c r="G983" s="1051"/>
    </row>
    <row r="984" spans="1:7">
      <c r="A984" s="1050"/>
      <c r="B984" s="1050"/>
      <c r="C984" s="1050"/>
      <c r="D984" s="1050"/>
      <c r="E984" s="1050"/>
      <c r="F984" s="1051"/>
      <c r="G984" s="1051"/>
    </row>
    <row r="985" spans="1:7">
      <c r="A985" s="1050"/>
      <c r="B985" s="1050"/>
      <c r="C985" s="1050"/>
      <c r="D985" s="1050"/>
      <c r="E985" s="1050"/>
      <c r="F985" s="1051"/>
      <c r="G985" s="1051"/>
    </row>
    <row r="986" spans="1:7">
      <c r="A986" s="1050"/>
      <c r="B986" s="1050"/>
      <c r="C986" s="1050"/>
      <c r="D986" s="1050"/>
      <c r="E986" s="1050"/>
      <c r="F986" s="1051"/>
      <c r="G986" s="1051"/>
    </row>
    <row r="987" spans="1:7">
      <c r="A987" s="1050"/>
      <c r="B987" s="1050"/>
      <c r="C987" s="1050"/>
      <c r="D987" s="1050"/>
      <c r="E987" s="1050"/>
      <c r="F987" s="1051"/>
      <c r="G987" s="1051"/>
    </row>
    <row r="988" spans="1:7">
      <c r="A988" s="1050"/>
      <c r="B988" s="1050"/>
      <c r="C988" s="1050"/>
      <c r="D988" s="1050"/>
      <c r="E988" s="1050"/>
      <c r="F988" s="1051"/>
      <c r="G988" s="1051"/>
    </row>
    <row r="989" spans="1:7">
      <c r="A989" s="1050"/>
      <c r="B989" s="1050"/>
      <c r="C989" s="1050"/>
      <c r="D989" s="1050"/>
      <c r="E989" s="1050"/>
      <c r="F989" s="1051"/>
      <c r="G989" s="1051"/>
    </row>
    <row r="990" spans="1:7">
      <c r="A990" s="1050"/>
      <c r="B990" s="1050"/>
      <c r="C990" s="1050"/>
      <c r="D990" s="1050"/>
      <c r="E990" s="1050"/>
      <c r="F990" s="1051"/>
      <c r="G990" s="1051"/>
    </row>
    <row r="991" spans="1:7">
      <c r="A991" s="1050"/>
      <c r="B991" s="1050"/>
      <c r="C991" s="1050"/>
      <c r="D991" s="1050"/>
      <c r="E991" s="1050"/>
      <c r="F991" s="1051"/>
      <c r="G991" s="1051"/>
    </row>
    <row r="992" spans="1:7">
      <c r="A992" s="1050"/>
      <c r="B992" s="1050"/>
      <c r="C992" s="1050"/>
      <c r="D992" s="1050"/>
      <c r="E992" s="1050"/>
      <c r="F992" s="1051"/>
      <c r="G992" s="1051"/>
    </row>
    <row r="993" spans="1:7">
      <c r="A993" s="1050"/>
      <c r="B993" s="1050"/>
      <c r="C993" s="1050"/>
      <c r="D993" s="1050"/>
      <c r="E993" s="1050"/>
      <c r="F993" s="1051"/>
      <c r="G993" s="1051"/>
    </row>
    <row r="994" spans="1:7">
      <c r="A994" s="1050"/>
      <c r="B994" s="1050"/>
      <c r="C994" s="1050"/>
      <c r="D994" s="1050"/>
      <c r="E994" s="1050"/>
      <c r="F994" s="1051"/>
      <c r="G994" s="1051"/>
    </row>
    <row r="995" spans="1:7">
      <c r="A995" s="1050"/>
      <c r="B995" s="1050"/>
      <c r="C995" s="1050"/>
      <c r="D995" s="1050"/>
      <c r="E995" s="1050"/>
      <c r="F995" s="1051"/>
      <c r="G995" s="1051"/>
    </row>
    <row r="996" spans="1:7">
      <c r="A996" s="1050"/>
      <c r="B996" s="1050"/>
      <c r="C996" s="1050"/>
      <c r="D996" s="1050"/>
      <c r="E996" s="1050"/>
      <c r="F996" s="1051"/>
      <c r="G996" s="1051"/>
    </row>
    <row r="997" spans="1:7">
      <c r="A997" s="1050"/>
      <c r="B997" s="1050"/>
      <c r="C997" s="1050"/>
      <c r="D997" s="1050"/>
      <c r="E997" s="1050"/>
      <c r="F997" s="1051"/>
      <c r="G997" s="1051"/>
    </row>
    <row r="998" spans="1:7">
      <c r="A998" s="1050"/>
      <c r="B998" s="1050"/>
      <c r="C998" s="1050"/>
      <c r="D998" s="1050"/>
      <c r="E998" s="1050"/>
      <c r="F998" s="1051"/>
      <c r="G998" s="1051"/>
    </row>
    <row r="999" spans="1:7">
      <c r="A999" s="1050"/>
      <c r="B999" s="1050"/>
      <c r="C999" s="1050"/>
      <c r="D999" s="1050"/>
      <c r="E999" s="1050"/>
      <c r="F999" s="1051"/>
      <c r="G999" s="1051"/>
    </row>
    <row r="1000" spans="1:7">
      <c r="A1000" s="1050"/>
      <c r="B1000" s="1050"/>
      <c r="C1000" s="1050"/>
      <c r="D1000" s="1050"/>
      <c r="E1000" s="1050"/>
      <c r="F1000" s="1051"/>
      <c r="G1000" s="1051"/>
    </row>
    <row r="1001" spans="1:7">
      <c r="A1001" s="1050"/>
      <c r="B1001" s="1050"/>
      <c r="C1001" s="1050"/>
      <c r="D1001" s="1050"/>
      <c r="E1001" s="1050"/>
      <c r="F1001" s="1051"/>
      <c r="G1001" s="1051"/>
    </row>
    <row r="1002" spans="1:7">
      <c r="A1002" s="1050"/>
      <c r="B1002" s="1050"/>
      <c r="C1002" s="1050"/>
      <c r="D1002" s="1050"/>
      <c r="E1002" s="1050"/>
      <c r="F1002" s="1051"/>
      <c r="G1002" s="1051"/>
    </row>
    <row r="1003" spans="1:7">
      <c r="A1003" s="1050"/>
      <c r="B1003" s="1050"/>
      <c r="C1003" s="1050"/>
      <c r="D1003" s="1050"/>
      <c r="E1003" s="1050"/>
      <c r="F1003" s="1051"/>
      <c r="G1003" s="1051"/>
    </row>
    <row r="1004" spans="1:7">
      <c r="A1004" s="1050"/>
      <c r="B1004" s="1050"/>
      <c r="C1004" s="1050"/>
      <c r="D1004" s="1050"/>
      <c r="E1004" s="1050"/>
      <c r="F1004" s="1051"/>
      <c r="G1004" s="1051"/>
    </row>
    <row r="1005" spans="1:7">
      <c r="A1005" s="1050"/>
      <c r="B1005" s="1050"/>
      <c r="C1005" s="1050"/>
      <c r="D1005" s="1050"/>
      <c r="E1005" s="1050"/>
      <c r="F1005" s="1051"/>
      <c r="G1005" s="1051"/>
    </row>
    <row r="1006" spans="1:7">
      <c r="A1006" s="1050"/>
      <c r="B1006" s="1050"/>
      <c r="C1006" s="1050"/>
      <c r="D1006" s="1050"/>
      <c r="E1006" s="1050"/>
      <c r="F1006" s="1051"/>
      <c r="G1006" s="1051"/>
    </row>
    <row r="1007" spans="1:7">
      <c r="A1007" s="1050"/>
      <c r="B1007" s="1050"/>
      <c r="C1007" s="1050"/>
      <c r="D1007" s="1050"/>
      <c r="E1007" s="1050"/>
      <c r="F1007" s="1051"/>
      <c r="G1007" s="1051"/>
    </row>
    <row r="1008" spans="1:7">
      <c r="A1008" s="1050"/>
      <c r="B1008" s="1050"/>
      <c r="C1008" s="1050"/>
      <c r="D1008" s="1050"/>
      <c r="E1008" s="1050"/>
      <c r="F1008" s="1051"/>
      <c r="G1008" s="1051"/>
    </row>
    <row r="1009" spans="1:7">
      <c r="A1009" s="1050"/>
      <c r="B1009" s="1050"/>
      <c r="C1009" s="1050"/>
      <c r="D1009" s="1050"/>
      <c r="E1009" s="1050"/>
      <c r="F1009" s="1051"/>
      <c r="G1009" s="1051"/>
    </row>
    <row r="1010" spans="1:7">
      <c r="A1010" s="1050"/>
      <c r="B1010" s="1050"/>
      <c r="C1010" s="1050"/>
      <c r="D1010" s="1050"/>
      <c r="E1010" s="1050"/>
      <c r="F1010" s="1051"/>
      <c r="G1010" s="1051"/>
    </row>
    <row r="1011" spans="1:7">
      <c r="A1011" s="1050"/>
      <c r="B1011" s="1050"/>
      <c r="C1011" s="1050"/>
      <c r="D1011" s="1050"/>
      <c r="E1011" s="1050"/>
      <c r="F1011" s="1051"/>
      <c r="G1011" s="1051"/>
    </row>
    <row r="1012" spans="1:7">
      <c r="A1012" s="1050"/>
      <c r="B1012" s="1050"/>
      <c r="C1012" s="1050"/>
      <c r="D1012" s="1050"/>
      <c r="E1012" s="1050"/>
      <c r="F1012" s="1051"/>
      <c r="G1012" s="1051"/>
    </row>
    <row r="1013" spans="1:7">
      <c r="A1013" s="1050"/>
      <c r="B1013" s="1050"/>
      <c r="C1013" s="1050"/>
      <c r="D1013" s="1050"/>
      <c r="E1013" s="1050"/>
      <c r="F1013" s="1051"/>
      <c r="G1013" s="1051"/>
    </row>
    <row r="1014" spans="1:7">
      <c r="A1014" s="1050"/>
      <c r="B1014" s="1050"/>
      <c r="C1014" s="1050"/>
      <c r="D1014" s="1050"/>
      <c r="E1014" s="1050"/>
      <c r="F1014" s="1051"/>
      <c r="G1014" s="1051"/>
    </row>
    <row r="1015" spans="1:7">
      <c r="A1015" s="1050"/>
      <c r="B1015" s="1050"/>
      <c r="C1015" s="1050"/>
      <c r="D1015" s="1050"/>
      <c r="E1015" s="1050"/>
      <c r="F1015" s="1051"/>
      <c r="G1015" s="1051"/>
    </row>
    <row r="1016" spans="1:7">
      <c r="A1016" s="1050"/>
      <c r="B1016" s="1050"/>
      <c r="C1016" s="1050"/>
      <c r="D1016" s="1050"/>
      <c r="E1016" s="1050"/>
      <c r="F1016" s="1051"/>
      <c r="G1016" s="1051"/>
    </row>
    <row r="1017" spans="1:7">
      <c r="A1017" s="1050"/>
      <c r="B1017" s="1050"/>
      <c r="C1017" s="1050"/>
      <c r="D1017" s="1050"/>
      <c r="E1017" s="1050"/>
      <c r="F1017" s="1051"/>
      <c r="G1017" s="1051"/>
    </row>
    <row r="1018" spans="1:7">
      <c r="A1018" s="1050"/>
      <c r="B1018" s="1050"/>
      <c r="C1018" s="1050"/>
      <c r="D1018" s="1050"/>
      <c r="E1018" s="1050"/>
      <c r="F1018" s="1051"/>
      <c r="G1018" s="1051"/>
    </row>
    <row r="1019" spans="1:7">
      <c r="A1019" s="1050"/>
      <c r="B1019" s="1050"/>
      <c r="C1019" s="1050"/>
      <c r="D1019" s="1050"/>
      <c r="E1019" s="1050"/>
      <c r="F1019" s="1051"/>
      <c r="G1019" s="1051"/>
    </row>
    <row r="1020" spans="1:7">
      <c r="A1020" s="1050"/>
      <c r="B1020" s="1050"/>
      <c r="C1020" s="1050"/>
      <c r="D1020" s="1050"/>
      <c r="E1020" s="1050"/>
      <c r="F1020" s="1051"/>
      <c r="G1020" s="1051"/>
    </row>
    <row r="1021" spans="1:7">
      <c r="A1021" s="1050"/>
      <c r="B1021" s="1050"/>
      <c r="C1021" s="1050"/>
      <c r="D1021" s="1050"/>
      <c r="E1021" s="1050"/>
      <c r="F1021" s="1051"/>
      <c r="G1021" s="1051"/>
    </row>
    <row r="1022" spans="1:7">
      <c r="A1022" s="1050"/>
      <c r="B1022" s="1050"/>
      <c r="C1022" s="1050"/>
      <c r="D1022" s="1050"/>
      <c r="E1022" s="1050"/>
      <c r="F1022" s="1051"/>
      <c r="G1022" s="1051"/>
    </row>
    <row r="1023" spans="1:7">
      <c r="A1023" s="1050"/>
      <c r="B1023" s="1050"/>
      <c r="C1023" s="1050"/>
      <c r="D1023" s="1050"/>
      <c r="E1023" s="1050"/>
      <c r="F1023" s="1051"/>
      <c r="G1023" s="1051"/>
    </row>
    <row r="1024" spans="1:7">
      <c r="A1024" s="1050"/>
      <c r="B1024" s="1050"/>
      <c r="C1024" s="1050"/>
      <c r="D1024" s="1050"/>
      <c r="E1024" s="1050"/>
      <c r="F1024" s="1051"/>
      <c r="G1024" s="1051"/>
    </row>
    <row r="1025" spans="1:7">
      <c r="A1025" s="1050"/>
      <c r="B1025" s="1050"/>
      <c r="C1025" s="1050"/>
      <c r="D1025" s="1050"/>
      <c r="E1025" s="1050"/>
      <c r="F1025" s="1051"/>
      <c r="G1025" s="1051"/>
    </row>
    <row r="1026" spans="1:7">
      <c r="A1026" s="1050"/>
      <c r="B1026" s="1050"/>
      <c r="C1026" s="1050"/>
      <c r="D1026" s="1050"/>
      <c r="E1026" s="1050"/>
      <c r="F1026" s="1051"/>
      <c r="G1026" s="1051"/>
    </row>
    <row r="1027" spans="1:7">
      <c r="A1027" s="1050"/>
      <c r="B1027" s="1050"/>
      <c r="C1027" s="1050"/>
      <c r="D1027" s="1050"/>
      <c r="E1027" s="1050"/>
      <c r="F1027" s="1051"/>
      <c r="G1027" s="105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691BB-9C2A-4407-9009-A7AF5F538A9B}">
  <sheetPr>
    <tabColor theme="4"/>
  </sheetPr>
  <dimension ref="A1:U26"/>
  <sheetViews>
    <sheetView workbookViewId="0">
      <selection activeCell="J21" sqref="J21"/>
    </sheetView>
  </sheetViews>
  <sheetFormatPr defaultColWidth="13.25" defaultRowHeight="15.75" customHeight="1"/>
  <cols>
    <col min="1" max="1" width="13.25" style="1002"/>
    <col min="2" max="5" width="0" style="1002" hidden="1" customWidth="1"/>
    <col min="6" max="16384" width="13.25" style="1002"/>
  </cols>
  <sheetData>
    <row r="1" spans="1:21" ht="11.25">
      <c r="A1" s="1140" t="s">
        <v>692</v>
      </c>
      <c r="B1" s="1140" t="s">
        <v>4532</v>
      </c>
      <c r="C1" s="1000"/>
      <c r="D1" s="1000"/>
      <c r="E1" s="1000"/>
      <c r="F1" s="1001" t="s">
        <v>1071</v>
      </c>
      <c r="G1" s="1000"/>
      <c r="H1" s="1000"/>
      <c r="I1" s="1000"/>
      <c r="J1" s="1000"/>
      <c r="K1" s="1000"/>
      <c r="L1" s="1000"/>
      <c r="M1" s="1000"/>
      <c r="N1" s="1000"/>
      <c r="O1" s="1000"/>
      <c r="P1" s="1000"/>
      <c r="Q1" s="1000"/>
      <c r="R1" s="1000"/>
      <c r="S1" s="1000"/>
      <c r="T1" s="1000"/>
      <c r="U1" s="1000"/>
    </row>
    <row r="2" spans="1:21" ht="33" customHeight="1">
      <c r="A2" s="1070" t="s">
        <v>4532</v>
      </c>
      <c r="B2" s="1159" t="s">
        <v>4533</v>
      </c>
      <c r="C2" s="1159" t="s">
        <v>4534</v>
      </c>
      <c r="D2" s="1159" t="s">
        <v>4535</v>
      </c>
      <c r="F2" s="1159" t="s">
        <v>4533</v>
      </c>
      <c r="G2" s="1159" t="s">
        <v>4534</v>
      </c>
      <c r="H2" s="1159" t="s">
        <v>4535</v>
      </c>
      <c r="J2" s="1002" t="s">
        <v>4536</v>
      </c>
      <c r="K2" s="1160">
        <v>43784</v>
      </c>
    </row>
    <row r="3" spans="1:21" ht="32.25" customHeight="1">
      <c r="B3" s="1159" t="s">
        <v>4537</v>
      </c>
      <c r="C3" s="1159" t="s">
        <v>4538</v>
      </c>
      <c r="D3" s="1161" t="s">
        <v>4539</v>
      </c>
      <c r="F3" s="1159" t="s">
        <v>4537</v>
      </c>
      <c r="G3" s="1159" t="s">
        <v>4538</v>
      </c>
      <c r="H3" s="1161" t="s">
        <v>4539</v>
      </c>
      <c r="K3" s="1160">
        <v>43805</v>
      </c>
    </row>
    <row r="4" spans="1:21" ht="33" customHeight="1">
      <c r="B4" s="1159" t="s">
        <v>4540</v>
      </c>
      <c r="C4" s="1159" t="s">
        <v>4541</v>
      </c>
      <c r="D4" s="1159" t="s">
        <v>4542</v>
      </c>
      <c r="F4" s="1159" t="s">
        <v>4540</v>
      </c>
      <c r="G4" s="1159" t="s">
        <v>4543</v>
      </c>
      <c r="H4" s="1159" t="s">
        <v>4542</v>
      </c>
      <c r="K4" s="1160">
        <v>43819</v>
      </c>
    </row>
    <row r="5" spans="1:21" ht="32.25" customHeight="1">
      <c r="B5" s="1159" t="s">
        <v>4544</v>
      </c>
      <c r="C5" s="1159" t="s">
        <v>4545</v>
      </c>
      <c r="D5" s="1159" t="s">
        <v>4546</v>
      </c>
      <c r="F5" s="1159" t="s">
        <v>4544</v>
      </c>
      <c r="G5" s="1159" t="s">
        <v>4545</v>
      </c>
      <c r="H5" s="1159" t="s">
        <v>4546</v>
      </c>
    </row>
    <row r="6" spans="1:21" ht="32.25" customHeight="1">
      <c r="B6" s="1159" t="s">
        <v>4547</v>
      </c>
      <c r="C6" s="1159" t="s">
        <v>4548</v>
      </c>
      <c r="D6" s="1159" t="s">
        <v>4549</v>
      </c>
      <c r="F6" s="1159" t="s">
        <v>4547</v>
      </c>
      <c r="G6" s="1159" t="s">
        <v>4548</v>
      </c>
      <c r="H6" s="1159" t="s">
        <v>4549</v>
      </c>
    </row>
    <row r="7" spans="1:21" ht="32.25" customHeight="1">
      <c r="B7" s="1159" t="s">
        <v>4550</v>
      </c>
      <c r="C7" s="1159" t="s">
        <v>4551</v>
      </c>
      <c r="D7" s="1161" t="s">
        <v>4552</v>
      </c>
      <c r="F7" s="1159" t="s">
        <v>4550</v>
      </c>
      <c r="G7" s="1159" t="s">
        <v>4551</v>
      </c>
      <c r="H7" s="1161" t="s">
        <v>4552</v>
      </c>
    </row>
    <row r="8" spans="1:21" ht="32.25" customHeight="1">
      <c r="B8" s="1159" t="s">
        <v>4553</v>
      </c>
      <c r="C8" s="1161" t="s">
        <v>4554</v>
      </c>
      <c r="D8" s="1161" t="s">
        <v>4555</v>
      </c>
      <c r="F8" s="1159" t="s">
        <v>4553</v>
      </c>
      <c r="G8" s="1161" t="s">
        <v>4554</v>
      </c>
      <c r="H8" s="1161" t="s">
        <v>4555</v>
      </c>
    </row>
    <row r="9" spans="1:21" ht="32.25" customHeight="1">
      <c r="B9" s="1159" t="s">
        <v>4556</v>
      </c>
      <c r="C9" s="1161" t="s">
        <v>4557</v>
      </c>
      <c r="D9" s="1161" t="s">
        <v>4558</v>
      </c>
      <c r="F9" s="1159" t="s">
        <v>4556</v>
      </c>
      <c r="G9" s="1161" t="s">
        <v>4557</v>
      </c>
      <c r="H9" s="1161" t="s">
        <v>4558</v>
      </c>
    </row>
    <row r="10" spans="1:21" ht="15.6" customHeight="1">
      <c r="A10" s="1002">
        <f>SUM(B10:E10)</f>
        <v>24</v>
      </c>
      <c r="B10" s="1007">
        <v>8</v>
      </c>
      <c r="C10" s="1135">
        <v>8</v>
      </c>
      <c r="D10" s="1135">
        <v>8</v>
      </c>
    </row>
    <row r="11" spans="1:21" s="1023" customFormat="1" ht="16.350000000000001" customHeight="1">
      <c r="A11" s="1008" t="s">
        <v>1072</v>
      </c>
      <c r="B11" s="1022" t="s">
        <v>1042</v>
      </c>
      <c r="C11" s="1022" t="s">
        <v>1042</v>
      </c>
      <c r="D11" s="1022" t="s">
        <v>1042</v>
      </c>
      <c r="F11" s="1008">
        <v>46</v>
      </c>
      <c r="G11" s="1008">
        <v>49</v>
      </c>
      <c r="H11" s="1008">
        <v>51</v>
      </c>
    </row>
    <row r="12" spans="1:21" ht="20.45" customHeight="1"/>
    <row r="14" spans="1:21" ht="15.75" customHeight="1">
      <c r="A14" s="1140" t="s">
        <v>692</v>
      </c>
      <c r="B14" s="1140" t="s">
        <v>3503</v>
      </c>
      <c r="C14" s="1000"/>
      <c r="D14" s="1000"/>
    </row>
    <row r="15" spans="1:21" ht="33" customHeight="1">
      <c r="B15" s="1162" t="s">
        <v>4559</v>
      </c>
      <c r="C15" s="1163" t="s">
        <v>4560</v>
      </c>
      <c r="D15" s="1163" t="s">
        <v>4561</v>
      </c>
      <c r="F15" s="1162" t="s">
        <v>4559</v>
      </c>
      <c r="G15" s="1163" t="s">
        <v>4560</v>
      </c>
      <c r="H15" s="1163" t="s">
        <v>4561</v>
      </c>
    </row>
    <row r="16" spans="1:21" ht="33" customHeight="1">
      <c r="B16" s="1163" t="s">
        <v>4562</v>
      </c>
      <c r="C16" s="1163" t="s">
        <v>4563</v>
      </c>
      <c r="D16" s="1163" t="s">
        <v>4564</v>
      </c>
      <c r="F16" s="1163" t="s">
        <v>4562</v>
      </c>
      <c r="G16" s="1163" t="s">
        <v>4563</v>
      </c>
      <c r="H16" s="1163" t="s">
        <v>4564</v>
      </c>
    </row>
    <row r="17" spans="1:8" ht="33" customHeight="1">
      <c r="B17" s="1163" t="s">
        <v>4565</v>
      </c>
      <c r="C17" s="1163" t="s">
        <v>4566</v>
      </c>
      <c r="D17" s="1163" t="s">
        <v>4567</v>
      </c>
      <c r="F17" s="1163" t="s">
        <v>4565</v>
      </c>
      <c r="G17" s="1163" t="s">
        <v>4566</v>
      </c>
      <c r="H17" s="1163" t="s">
        <v>4567</v>
      </c>
    </row>
    <row r="18" spans="1:8" ht="33" customHeight="1">
      <c r="B18" s="1163" t="s">
        <v>4568</v>
      </c>
      <c r="C18" s="1163" t="s">
        <v>4569</v>
      </c>
      <c r="D18" s="1163" t="s">
        <v>4570</v>
      </c>
      <c r="F18" s="1163" t="s">
        <v>4568</v>
      </c>
      <c r="G18" s="1163" t="s">
        <v>4569</v>
      </c>
      <c r="H18" s="1163" t="s">
        <v>4570</v>
      </c>
    </row>
    <row r="19" spans="1:8" ht="33" customHeight="1">
      <c r="B19" s="1163" t="s">
        <v>4571</v>
      </c>
      <c r="C19" s="1163" t="s">
        <v>4572</v>
      </c>
      <c r="D19" s="1163" t="s">
        <v>4573</v>
      </c>
      <c r="F19" s="1163" t="s">
        <v>4571</v>
      </c>
      <c r="G19" s="1163" t="s">
        <v>4572</v>
      </c>
      <c r="H19" s="1163" t="s">
        <v>4573</v>
      </c>
    </row>
    <row r="20" spans="1:8" ht="33" customHeight="1">
      <c r="B20" s="1163" t="s">
        <v>4574</v>
      </c>
      <c r="C20" s="1163" t="s">
        <v>4575</v>
      </c>
      <c r="D20" s="1163" t="s">
        <v>4576</v>
      </c>
      <c r="F20" s="1163" t="s">
        <v>4574</v>
      </c>
      <c r="G20" s="1163" t="s">
        <v>4575</v>
      </c>
      <c r="H20" s="1163" t="s">
        <v>4576</v>
      </c>
    </row>
    <row r="21" spans="1:8" ht="33" customHeight="1">
      <c r="B21" s="1163" t="s">
        <v>4577</v>
      </c>
      <c r="C21" s="1163" t="s">
        <v>4578</v>
      </c>
      <c r="D21" s="1163" t="s">
        <v>4579</v>
      </c>
      <c r="F21" s="1163" t="s">
        <v>4577</v>
      </c>
      <c r="G21" s="1163" t="s">
        <v>4578</v>
      </c>
      <c r="H21" s="1163" t="s">
        <v>4579</v>
      </c>
    </row>
    <row r="22" spans="1:8" ht="33" customHeight="1">
      <c r="B22" s="1163" t="s">
        <v>4580</v>
      </c>
      <c r="C22" s="1163" t="s">
        <v>4581</v>
      </c>
      <c r="D22" s="1163" t="s">
        <v>4582</v>
      </c>
      <c r="F22" s="1163" t="s">
        <v>4580</v>
      </c>
      <c r="G22" s="1163" t="s">
        <v>4581</v>
      </c>
      <c r="H22" s="1163" t="s">
        <v>4582</v>
      </c>
    </row>
    <row r="23" spans="1:8" ht="15.75" customHeight="1">
      <c r="A23" s="1002">
        <f>SUM(B23:E23)</f>
        <v>24</v>
      </c>
      <c r="B23" s="1007">
        <v>8</v>
      </c>
      <c r="C23" s="1135">
        <v>8</v>
      </c>
      <c r="D23" s="1135">
        <v>8</v>
      </c>
    </row>
    <row r="24" spans="1:8" ht="15.75" customHeight="1">
      <c r="A24" s="1008" t="s">
        <v>1072</v>
      </c>
      <c r="B24" s="1022" t="s">
        <v>1042</v>
      </c>
      <c r="C24" s="1022" t="s">
        <v>1042</v>
      </c>
      <c r="D24" s="1022" t="s">
        <v>1042</v>
      </c>
      <c r="E24" s="1023"/>
      <c r="F24" s="1008"/>
      <c r="G24" s="1008"/>
      <c r="H24" s="1008"/>
    </row>
    <row r="25" spans="1:8" ht="15.75" customHeight="1">
      <c r="F25" s="1164" t="s">
        <v>4583</v>
      </c>
      <c r="G25" s="1164" t="s">
        <v>4583</v>
      </c>
      <c r="H25" s="1164" t="s">
        <v>4583</v>
      </c>
    </row>
    <row r="26" spans="1:8" ht="15.75" customHeight="1">
      <c r="A26" s="1002">
        <f>A23+[1]BIOM!A41+A10</f>
        <v>72</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02C3D-0764-44C0-ABD6-51FC8C2813DD}">
  <sheetPr>
    <tabColor theme="7"/>
  </sheetPr>
  <dimension ref="A1:M969"/>
  <sheetViews>
    <sheetView workbookViewId="0">
      <pane ySplit="2" topLeftCell="A14" activePane="bottomLeft" state="frozen"/>
      <selection pane="bottomLeft" activeCell="G67" sqref="G67"/>
    </sheetView>
  </sheetViews>
  <sheetFormatPr defaultColWidth="15.875" defaultRowHeight="11.25"/>
  <cols>
    <col min="1" max="2" width="8.125" style="1166" customWidth="1"/>
    <col min="3" max="3" width="6.125" style="1166" customWidth="1"/>
    <col min="4" max="4" width="6.25" style="1166" customWidth="1"/>
    <col min="5" max="5" width="16.125" style="1166" customWidth="1"/>
    <col min="6" max="6" width="37.25" style="1166" customWidth="1"/>
    <col min="7" max="7" width="73.375" style="1166" customWidth="1"/>
    <col min="8" max="27" width="7.875" style="1166" customWidth="1"/>
    <col min="28" max="16384" width="15.875" style="1166"/>
  </cols>
  <sheetData>
    <row r="1" spans="1:13" ht="12.75">
      <c r="A1" s="1165" t="s">
        <v>4584</v>
      </c>
      <c r="C1" s="1027" t="s">
        <v>4035</v>
      </c>
      <c r="D1" s="1028" t="s">
        <v>3574</v>
      </c>
      <c r="E1" s="1074"/>
    </row>
    <row r="2" spans="1:13" ht="12.75" customHeight="1">
      <c r="A2" s="1167" t="s">
        <v>1039</v>
      </c>
      <c r="B2" s="1168" t="s">
        <v>1038</v>
      </c>
      <c r="C2" s="1031" t="s">
        <v>1062</v>
      </c>
      <c r="D2" s="1031" t="s">
        <v>1062</v>
      </c>
      <c r="E2" s="1031" t="s">
        <v>3553</v>
      </c>
      <c r="F2" s="1168" t="s">
        <v>4162</v>
      </c>
      <c r="G2" s="1168" t="s">
        <v>4038</v>
      </c>
    </row>
    <row r="3" spans="1:13" ht="13.35" customHeight="1">
      <c r="A3" s="1169">
        <v>1</v>
      </c>
      <c r="B3" s="1170">
        <v>3</v>
      </c>
      <c r="C3" s="1171" t="s">
        <v>4508</v>
      </c>
      <c r="D3" s="1172">
        <v>1</v>
      </c>
      <c r="E3" s="1173" t="s">
        <v>4585</v>
      </c>
      <c r="F3" s="1174" t="str">
        <f>'[1]M&amp;E'!B2</f>
        <v xml:space="preserve"> MASSAGE 
therap aanraking 1</v>
      </c>
      <c r="G3" s="1175" t="s">
        <v>4586</v>
      </c>
    </row>
    <row r="4" spans="1:13" ht="13.35" customHeight="1">
      <c r="A4" s="1169">
        <v>2</v>
      </c>
      <c r="B4" s="1170" t="s">
        <v>4587</v>
      </c>
      <c r="C4" s="1170"/>
      <c r="D4" s="1170"/>
      <c r="E4" s="1173"/>
      <c r="F4" s="1174" t="str">
        <f>'[1]M&amp;E'!B3</f>
        <v xml:space="preserve"> MASSAGE 
therap aanraking 2</v>
      </c>
      <c r="G4" s="1175"/>
    </row>
    <row r="5" spans="1:13" ht="13.35" customHeight="1">
      <c r="A5" s="1169">
        <v>3</v>
      </c>
      <c r="B5" s="1170" t="s">
        <v>4587</v>
      </c>
      <c r="C5" s="1170"/>
      <c r="D5" s="1170"/>
      <c r="E5" s="1173"/>
      <c r="F5" s="1174" t="str">
        <f>'[1]M&amp;E'!B4</f>
        <v xml:space="preserve"> MASSAGE 
therap aanraking 3</v>
      </c>
      <c r="G5" s="1175" t="s">
        <v>4588</v>
      </c>
    </row>
    <row r="6" spans="1:13" ht="13.35" customHeight="1">
      <c r="A6" s="1169">
        <v>4</v>
      </c>
      <c r="B6" s="1170">
        <v>1</v>
      </c>
      <c r="C6" s="1170"/>
      <c r="D6" s="1170"/>
      <c r="E6" s="1173" t="s">
        <v>4589</v>
      </c>
      <c r="F6" s="1174" t="str">
        <f>'[1]M&amp;E'!B5</f>
        <v>MASSAGE 
Klassiek ruimte 1</v>
      </c>
      <c r="G6" s="1175" t="s">
        <v>4590</v>
      </c>
    </row>
    <row r="7" spans="1:13" ht="13.35" customHeight="1">
      <c r="A7" s="1169">
        <v>5</v>
      </c>
      <c r="B7" s="1170">
        <v>4</v>
      </c>
      <c r="C7" s="1170"/>
      <c r="D7" s="1170"/>
      <c r="E7" s="1173"/>
      <c r="F7" s="1174" t="str">
        <f>'[1]M&amp;E'!B6</f>
        <v>MASSAGE 
Klassiek 1</v>
      </c>
      <c r="G7" s="1176" t="s">
        <v>4591</v>
      </c>
    </row>
    <row r="8" spans="1:13" ht="13.35" customHeight="1">
      <c r="A8" s="1169">
        <v>6</v>
      </c>
      <c r="B8" s="1170" t="s">
        <v>4587</v>
      </c>
      <c r="C8" s="1170"/>
      <c r="D8" s="1170"/>
      <c r="E8" s="1173"/>
      <c r="F8" s="1174" t="str">
        <f>'[1]M&amp;E'!B7</f>
        <v>MASSAGE 
Klassiek 2</v>
      </c>
      <c r="G8" s="1176" t="s">
        <v>4592</v>
      </c>
    </row>
    <row r="9" spans="1:13" ht="13.35" customHeight="1">
      <c r="A9" s="1169">
        <v>7</v>
      </c>
      <c r="B9" s="1170" t="s">
        <v>4587</v>
      </c>
      <c r="C9" s="1170"/>
      <c r="D9" s="1170"/>
      <c r="E9" s="1173"/>
      <c r="F9" s="1174" t="str">
        <f>'[1]M&amp;E'!B8</f>
        <v>MASSAGE 
Klassiek 3</v>
      </c>
      <c r="G9" s="1175"/>
      <c r="L9" s="1156"/>
      <c r="M9" s="1177"/>
    </row>
    <row r="10" spans="1:13" ht="13.35" customHeight="1">
      <c r="A10" s="1169">
        <v>8</v>
      </c>
      <c r="B10" s="1170" t="s">
        <v>4587</v>
      </c>
      <c r="C10" s="1170"/>
      <c r="D10" s="1170"/>
      <c r="E10" s="1173"/>
      <c r="F10" s="1174" t="str">
        <f>'[1]M&amp;E'!B9</f>
        <v>MASSAGE 
Klassiek 4</v>
      </c>
      <c r="G10" s="1175"/>
      <c r="L10" s="1156"/>
      <c r="M10" s="1177"/>
    </row>
    <row r="11" spans="1:13" ht="13.35" customHeight="1">
      <c r="A11" s="1169">
        <v>9</v>
      </c>
      <c r="B11" s="1170">
        <v>2</v>
      </c>
      <c r="C11" s="1170"/>
      <c r="D11" s="1170"/>
      <c r="E11" s="1173" t="s">
        <v>4593</v>
      </c>
      <c r="F11" s="1174" t="str">
        <f>'[1]M&amp;E'!C2</f>
        <v xml:space="preserve"> MASSAGE 
therap aanraking 4</v>
      </c>
      <c r="G11" s="1175" t="s">
        <v>4594</v>
      </c>
      <c r="L11" s="1156"/>
      <c r="M11" s="1177"/>
    </row>
    <row r="12" spans="1:13" ht="13.35" customHeight="1">
      <c r="A12" s="1169">
        <v>10</v>
      </c>
      <c r="B12" s="1170" t="s">
        <v>4587</v>
      </c>
      <c r="C12" s="1170"/>
      <c r="D12" s="1170"/>
      <c r="E12" s="1173"/>
      <c r="F12" s="1174" t="str">
        <f>'[1]M&amp;E'!C3</f>
        <v xml:space="preserve"> MASSAGE 
therap aanraking 5</v>
      </c>
      <c r="G12" s="1175"/>
      <c r="L12" s="1156"/>
      <c r="M12" s="1177"/>
    </row>
    <row r="13" spans="1:13" ht="13.35" customHeight="1">
      <c r="A13" s="1169">
        <v>11</v>
      </c>
      <c r="B13" s="1170">
        <v>4</v>
      </c>
      <c r="C13" s="1170"/>
      <c r="D13" s="1170"/>
      <c r="E13" s="1173"/>
      <c r="F13" s="1174" t="str">
        <f>'[1]M&amp;E'!C4</f>
        <v>MASSAGE 
Klassiek ruimte 2</v>
      </c>
      <c r="G13" s="1175" t="s">
        <v>4590</v>
      </c>
      <c r="L13" s="1156"/>
      <c r="M13" s="1157"/>
    </row>
    <row r="14" spans="1:13" ht="13.35" customHeight="1">
      <c r="A14" s="1169">
        <v>12</v>
      </c>
      <c r="B14" s="1170" t="s">
        <v>4587</v>
      </c>
      <c r="C14" s="1170"/>
      <c r="D14" s="1170"/>
      <c r="E14" s="1173" t="s">
        <v>4595</v>
      </c>
      <c r="F14" s="1174" t="str">
        <f>'[1]M&amp;E'!C5</f>
        <v>MASSAGE 
Klassiek 5</v>
      </c>
      <c r="G14" s="1176" t="s">
        <v>4591</v>
      </c>
      <c r="L14" s="1156"/>
    </row>
    <row r="15" spans="1:13" ht="13.35" customHeight="1">
      <c r="A15" s="1169">
        <v>13</v>
      </c>
      <c r="B15" s="1170" t="s">
        <v>4587</v>
      </c>
      <c r="C15" s="1170"/>
      <c r="D15" s="1170"/>
      <c r="E15" s="1173"/>
      <c r="F15" s="1174" t="str">
        <f>'[1]M&amp;E'!C6</f>
        <v>MASSAGE 
Klassiek 6</v>
      </c>
      <c r="G15" s="1176" t="s">
        <v>4592</v>
      </c>
      <c r="L15" s="1156"/>
      <c r="M15" s="1177"/>
    </row>
    <row r="16" spans="1:13" ht="13.35" customHeight="1">
      <c r="A16" s="1169">
        <v>14</v>
      </c>
      <c r="B16" s="1170" t="s">
        <v>4587</v>
      </c>
      <c r="C16" s="1170"/>
      <c r="D16" s="1170"/>
      <c r="E16" s="1173"/>
      <c r="F16" s="1174" t="str">
        <f>'[1]M&amp;E'!C7</f>
        <v>MASSAGE
 Klassiek 7</v>
      </c>
      <c r="G16" s="1176"/>
      <c r="L16" s="1156"/>
      <c r="M16" s="1177"/>
    </row>
    <row r="17" spans="1:13" ht="13.35" customHeight="1">
      <c r="A17" s="1169">
        <v>15</v>
      </c>
      <c r="B17" s="1170">
        <v>2</v>
      </c>
      <c r="C17" s="1170"/>
      <c r="D17" s="1170"/>
      <c r="E17" s="1173"/>
      <c r="F17" s="1174" t="str">
        <f>'[1]M&amp;E'!C8</f>
        <v>MASSAGE 
Fasciaal 1</v>
      </c>
      <c r="G17" s="1176" t="s">
        <v>4596</v>
      </c>
      <c r="L17" s="1156"/>
      <c r="M17" s="1177"/>
    </row>
    <row r="18" spans="1:13" ht="13.35" customHeight="1">
      <c r="A18" s="1169">
        <v>16</v>
      </c>
      <c r="E18" s="1178"/>
      <c r="F18" s="1174" t="str">
        <f>'[1]M&amp;E'!C9</f>
        <v>MASSAGE 
Fasciaal 2</v>
      </c>
      <c r="G18" s="1175"/>
      <c r="L18" s="1156"/>
      <c r="M18" s="1177"/>
    </row>
    <row r="19" spans="1:13" ht="13.35" customHeight="1">
      <c r="A19" s="1169">
        <v>17</v>
      </c>
      <c r="B19" s="1170">
        <v>1</v>
      </c>
      <c r="C19" s="1170"/>
      <c r="D19" s="1170"/>
      <c r="E19" s="1173"/>
      <c r="F19" s="1174" t="str">
        <f>'[1]M&amp;E'!D2</f>
        <v>MASSAGE
therap aanraking 6</v>
      </c>
      <c r="G19" s="1176"/>
      <c r="L19" s="1156"/>
      <c r="M19" s="1157"/>
    </row>
    <row r="20" spans="1:13" ht="13.35" customHeight="1">
      <c r="A20" s="1169">
        <v>18</v>
      </c>
      <c r="B20" s="1170">
        <v>1</v>
      </c>
      <c r="C20" s="1170"/>
      <c r="D20" s="1170"/>
      <c r="E20" s="1173" t="s">
        <v>4597</v>
      </c>
      <c r="F20" s="1174" t="str">
        <f>'[1]M&amp;E'!D3</f>
        <v>MASSAGE 
Fasciaal 3</v>
      </c>
      <c r="G20" s="1176"/>
    </row>
    <row r="21" spans="1:13" ht="13.35" customHeight="1">
      <c r="A21" s="1169">
        <v>19</v>
      </c>
      <c r="B21" s="1170">
        <v>3</v>
      </c>
      <c r="C21" s="1170"/>
      <c r="D21" s="1170"/>
      <c r="E21" s="1173" t="s">
        <v>4598</v>
      </c>
      <c r="F21" s="1174" t="str">
        <f>'[1]M&amp;E'!D4</f>
        <v>MASSAGE 
Bindweefsel 1</v>
      </c>
      <c r="G21" s="1176" t="s">
        <v>4599</v>
      </c>
    </row>
    <row r="22" spans="1:13" ht="13.35" customHeight="1">
      <c r="A22" s="1169">
        <v>20</v>
      </c>
      <c r="B22" s="1170" t="s">
        <v>4587</v>
      </c>
      <c r="C22" s="1170"/>
      <c r="D22" s="1170"/>
      <c r="E22" s="1173"/>
      <c r="F22" s="1174" t="str">
        <f>'[1]M&amp;E'!D5</f>
        <v>MASSAGE 
Bindweefsel 2</v>
      </c>
      <c r="G22" s="1176"/>
    </row>
    <row r="23" spans="1:13" ht="13.35" customHeight="1">
      <c r="A23" s="1169">
        <v>21</v>
      </c>
      <c r="B23" s="1170" t="s">
        <v>4587</v>
      </c>
      <c r="C23" s="1170"/>
      <c r="D23" s="1170"/>
      <c r="E23" s="1173"/>
      <c r="F23" s="1174" t="str">
        <f>'[1]M&amp;E'!D6</f>
        <v>MASSAGE 
Bindweefsel 3</v>
      </c>
      <c r="G23" s="1175"/>
    </row>
    <row r="24" spans="1:13" ht="13.35" customHeight="1">
      <c r="A24" s="1169">
        <v>22</v>
      </c>
      <c r="B24" s="1170">
        <v>3</v>
      </c>
      <c r="C24" s="1170"/>
      <c r="D24" s="1170"/>
      <c r="E24" s="1173" t="s">
        <v>4600</v>
      </c>
      <c r="F24" s="1174" t="str">
        <f>'[1]M&amp;E'!D7</f>
        <v>MASSAGE 
Lymfe "Vodder" 1</v>
      </c>
      <c r="G24" s="1176" t="s">
        <v>4601</v>
      </c>
    </row>
    <row r="25" spans="1:13" ht="13.35" customHeight="1">
      <c r="A25" s="1169">
        <v>23</v>
      </c>
      <c r="B25" s="1170" t="s">
        <v>4587</v>
      </c>
      <c r="C25" s="1170"/>
      <c r="D25" s="1170"/>
      <c r="E25" s="1173"/>
      <c r="F25" s="1174" t="str">
        <f>'[1]M&amp;E'!D8</f>
        <v>MASSAGE 
Lymfe "Vodder" 2</v>
      </c>
      <c r="G25" s="1176"/>
    </row>
    <row r="26" spans="1:13" ht="13.35" customHeight="1">
      <c r="A26" s="1169">
        <v>24</v>
      </c>
      <c r="B26" s="1170" t="s">
        <v>4587</v>
      </c>
      <c r="C26" s="1170"/>
      <c r="D26" s="1170"/>
      <c r="E26" s="1173"/>
      <c r="F26" s="1174" t="str">
        <f>'[1]M&amp;E'!D9</f>
        <v>MASSAGE 
Lymfe "Vodder" 3</v>
      </c>
      <c r="G26" s="1176"/>
    </row>
    <row r="27" spans="1:13" ht="12.75" customHeight="1">
      <c r="A27" s="1156"/>
      <c r="B27" s="1179">
        <v>24</v>
      </c>
      <c r="C27" s="1156"/>
      <c r="D27" s="1156"/>
      <c r="E27" s="1156"/>
      <c r="F27" s="1157"/>
      <c r="G27" s="1157"/>
    </row>
    <row r="28" spans="1:13" ht="12.75">
      <c r="A28" s="1180" t="s">
        <v>4602</v>
      </c>
      <c r="B28" s="1156"/>
      <c r="C28" s="1156"/>
      <c r="D28" s="1156"/>
      <c r="E28" s="1156"/>
      <c r="F28" s="1157"/>
      <c r="G28" s="1157"/>
    </row>
    <row r="29" spans="1:13" ht="12.75">
      <c r="A29" s="1181" t="s">
        <v>1039</v>
      </c>
      <c r="B29" s="1181" t="s">
        <v>1038</v>
      </c>
      <c r="C29" s="1181"/>
      <c r="D29" s="1181"/>
      <c r="E29" s="1181"/>
      <c r="F29" s="1181" t="s">
        <v>4162</v>
      </c>
      <c r="G29" s="1181" t="s">
        <v>4038</v>
      </c>
    </row>
    <row r="30" spans="1:13" ht="15.75">
      <c r="A30" s="1033">
        <v>1</v>
      </c>
      <c r="B30" s="1033">
        <v>1</v>
      </c>
      <c r="C30" s="1033" t="s">
        <v>4037</v>
      </c>
      <c r="D30" s="1035">
        <v>1</v>
      </c>
      <c r="E30" s="1036"/>
      <c r="F30" s="1182" t="str">
        <f>'[1]M&amp;E'!B15</f>
        <v>EHBO 1</v>
      </c>
      <c r="G30" s="1038" t="s">
        <v>4603</v>
      </c>
      <c r="J30" s="1183"/>
    </row>
    <row r="31" spans="1:13" ht="15.75">
      <c r="A31" s="1033">
        <v>2</v>
      </c>
      <c r="B31" s="1033">
        <v>1</v>
      </c>
      <c r="C31" s="1033"/>
      <c r="D31" s="1033"/>
      <c r="E31" s="1036"/>
      <c r="F31" s="1182" t="str">
        <f>'[1]M&amp;E'!B16</f>
        <v>EHBO 2</v>
      </c>
      <c r="G31" s="1038"/>
      <c r="J31" s="1183"/>
    </row>
    <row r="32" spans="1:13" ht="15.75">
      <c r="A32" s="1033">
        <v>3</v>
      </c>
      <c r="B32" s="1033">
        <v>1</v>
      </c>
      <c r="C32" s="1033"/>
      <c r="D32" s="1033"/>
      <c r="E32" s="1036"/>
      <c r="F32" s="1182" t="str">
        <f>'[1]M&amp;E'!B17</f>
        <v>EHBO 3</v>
      </c>
      <c r="G32" s="1038"/>
      <c r="J32" s="1183"/>
    </row>
    <row r="33" spans="1:10" ht="15.75">
      <c r="A33" s="1033">
        <v>4</v>
      </c>
      <c r="B33" s="1033">
        <v>1</v>
      </c>
      <c r="C33" s="1033"/>
      <c r="D33" s="1033"/>
      <c r="E33" s="1036"/>
      <c r="F33" s="1182" t="str">
        <f>'[1]M&amp;E'!B18</f>
        <v>EHBO 4</v>
      </c>
      <c r="G33" s="1038" t="s">
        <v>4604</v>
      </c>
      <c r="J33" s="1183"/>
    </row>
    <row r="34" spans="1:10" ht="15.75">
      <c r="A34" s="1033">
        <v>5</v>
      </c>
      <c r="B34" s="1033">
        <v>1</v>
      </c>
      <c r="C34" s="1033"/>
      <c r="D34" s="1033"/>
      <c r="E34" s="1036"/>
      <c r="F34" s="1182" t="str">
        <f>'[1]M&amp;E'!B19</f>
        <v>EHBO 5</v>
      </c>
      <c r="G34" s="1038"/>
      <c r="J34" s="1183"/>
    </row>
    <row r="35" spans="1:10" ht="15.75">
      <c r="A35" s="1033">
        <v>6</v>
      </c>
      <c r="B35" s="1033">
        <v>1</v>
      </c>
      <c r="C35" s="1033"/>
      <c r="D35" s="1033"/>
      <c r="E35" s="1036"/>
      <c r="F35" s="1182" t="str">
        <f>'[1]M&amp;E'!B20</f>
        <v>EHBO 6</v>
      </c>
      <c r="G35" s="1038"/>
      <c r="J35" s="1183"/>
    </row>
    <row r="36" spans="1:10" ht="14.25" customHeight="1">
      <c r="A36" s="1033">
        <v>7</v>
      </c>
      <c r="B36" s="1033">
        <v>1</v>
      </c>
      <c r="C36" s="1033"/>
      <c r="D36" s="1033"/>
      <c r="E36" s="1036"/>
      <c r="F36" s="1182" t="str">
        <f>'[1]M&amp;E'!B21</f>
        <v>EHBO 7</v>
      </c>
      <c r="G36" s="1038" t="s">
        <v>4605</v>
      </c>
      <c r="J36" s="1183"/>
    </row>
    <row r="37" spans="1:10" ht="12.75">
      <c r="A37" s="1033">
        <v>8</v>
      </c>
      <c r="B37" s="1033">
        <v>1</v>
      </c>
      <c r="C37" s="1033"/>
      <c r="D37" s="1033"/>
      <c r="E37" s="1036"/>
      <c r="F37" s="1182" t="str">
        <f>'[1]M&amp;E'!B22</f>
        <v>EHBO 8</v>
      </c>
      <c r="G37" s="1038"/>
    </row>
    <row r="38" spans="1:10" ht="12.75">
      <c r="A38" s="1033">
        <v>9</v>
      </c>
      <c r="B38" s="1033">
        <v>1</v>
      </c>
      <c r="C38" s="1033"/>
      <c r="D38" s="1033"/>
      <c r="E38" s="1036"/>
      <c r="F38" s="1182" t="str">
        <f>'[1]M&amp;E'!C15</f>
        <v>EHBO 9</v>
      </c>
      <c r="G38" s="1038" t="s">
        <v>4606</v>
      </c>
    </row>
    <row r="39" spans="1:10" ht="12.75">
      <c r="A39" s="1033">
        <v>10</v>
      </c>
      <c r="B39" s="1033">
        <v>1</v>
      </c>
      <c r="C39" s="1033"/>
      <c r="D39" s="1033"/>
      <c r="E39" s="1036"/>
      <c r="F39" s="1182" t="str">
        <f>'[1]M&amp;E'!C16</f>
        <v>EHBO 10</v>
      </c>
      <c r="G39" s="1044"/>
    </row>
    <row r="40" spans="1:10" ht="12.75">
      <c r="A40" s="1033">
        <v>11</v>
      </c>
      <c r="B40" s="1033">
        <v>1</v>
      </c>
      <c r="C40" s="1033"/>
      <c r="D40" s="1033"/>
      <c r="E40" s="1036"/>
      <c r="F40" s="1182" t="str">
        <f>'[1]M&amp;E'!C17</f>
        <v>EHBO 11</v>
      </c>
      <c r="G40" s="1044"/>
    </row>
    <row r="41" spans="1:10" ht="12.75">
      <c r="A41" s="1033">
        <v>12</v>
      </c>
      <c r="B41" s="1033">
        <v>1</v>
      </c>
      <c r="C41" s="1033"/>
      <c r="D41" s="1033"/>
      <c r="E41" s="1036"/>
      <c r="F41" s="1182" t="str">
        <f>'[1]M&amp;E'!C18</f>
        <v>EHBO 12</v>
      </c>
      <c r="G41" s="1044" t="s">
        <v>4607</v>
      </c>
    </row>
    <row r="42" spans="1:10" ht="12.75">
      <c r="A42" s="1033">
        <v>13</v>
      </c>
      <c r="B42" s="1033">
        <v>1</v>
      </c>
      <c r="C42" s="1033"/>
      <c r="D42" s="1033"/>
      <c r="E42" s="1036"/>
      <c r="F42" s="1182" t="str">
        <f>'[1]M&amp;E'!C19</f>
        <v>EHBO 13</v>
      </c>
      <c r="G42" s="1044"/>
    </row>
    <row r="43" spans="1:10" ht="12.75">
      <c r="A43" s="1033">
        <v>14</v>
      </c>
      <c r="B43" s="1033">
        <v>1</v>
      </c>
      <c r="C43" s="1033"/>
      <c r="D43" s="1033"/>
      <c r="E43" s="1036"/>
      <c r="F43" s="1182" t="str">
        <f>'[1]M&amp;E'!C20</f>
        <v>EHBO 14</v>
      </c>
      <c r="G43" s="1044" t="s">
        <v>4608</v>
      </c>
    </row>
    <row r="44" spans="1:10" ht="12.75">
      <c r="A44" s="1033">
        <v>15</v>
      </c>
      <c r="B44" s="1033">
        <v>1</v>
      </c>
      <c r="C44" s="1033"/>
      <c r="D44" s="1033"/>
      <c r="E44" s="1036"/>
      <c r="F44" s="1182" t="str">
        <f>'[1]M&amp;E'!C21</f>
        <v>EHBO 15</v>
      </c>
      <c r="G44" s="1044"/>
    </row>
    <row r="45" spans="1:10" ht="12.75">
      <c r="A45" s="1033">
        <v>16</v>
      </c>
      <c r="B45" s="1033">
        <v>1</v>
      </c>
      <c r="C45" s="1033"/>
      <c r="D45" s="1033"/>
      <c r="E45" s="1036"/>
      <c r="F45" s="1182" t="str">
        <f>'[1]M&amp;E'!C22</f>
        <v>EHBO 16</v>
      </c>
      <c r="G45" s="1044" t="s">
        <v>4609</v>
      </c>
    </row>
    <row r="46" spans="1:10" ht="12.75">
      <c r="A46" s="1033">
        <v>17</v>
      </c>
      <c r="B46" s="1033">
        <v>1</v>
      </c>
      <c r="C46" s="1033"/>
      <c r="D46" s="1033"/>
      <c r="E46" s="1036"/>
      <c r="F46" s="1182" t="str">
        <f>'[1]M&amp;E'!D15</f>
        <v>EHBO 17</v>
      </c>
      <c r="G46" s="1044"/>
    </row>
    <row r="47" spans="1:10" ht="12.75">
      <c r="A47" s="1033">
        <v>18</v>
      </c>
      <c r="B47" s="1033">
        <v>1</v>
      </c>
      <c r="C47" s="1033"/>
      <c r="D47" s="1033"/>
      <c r="E47" s="1036"/>
      <c r="F47" s="1182" t="str">
        <f>'[1]M&amp;E'!D16</f>
        <v>EHBO 18</v>
      </c>
      <c r="G47" s="1044"/>
    </row>
    <row r="48" spans="1:10" ht="12.75">
      <c r="A48" s="1033">
        <v>19</v>
      </c>
      <c r="B48" s="1033">
        <v>1</v>
      </c>
      <c r="C48" s="1033"/>
      <c r="D48" s="1033"/>
      <c r="E48" s="1036"/>
      <c r="F48" s="1182" t="str">
        <f>'[1]M&amp;E'!D17</f>
        <v>EHBO 19</v>
      </c>
      <c r="G48" s="1044"/>
    </row>
    <row r="49" spans="1:7" ht="12.75">
      <c r="A49" s="1033">
        <v>20</v>
      </c>
      <c r="B49" s="1033">
        <v>1</v>
      </c>
      <c r="C49" s="1033"/>
      <c r="D49" s="1033"/>
      <c r="E49" s="1036"/>
      <c r="F49" s="1182" t="str">
        <f>'[1]M&amp;E'!D18</f>
        <v>EHBO 20</v>
      </c>
      <c r="G49" s="1044"/>
    </row>
    <row r="50" spans="1:7" ht="12.75">
      <c r="A50" s="1033">
        <v>21</v>
      </c>
      <c r="B50" s="1033">
        <v>1</v>
      </c>
      <c r="C50" s="1033"/>
      <c r="D50" s="1033"/>
      <c r="E50" s="1036"/>
      <c r="F50" s="1182" t="str">
        <f>'[1]M&amp;E'!D19</f>
        <v>EHBO 21</v>
      </c>
      <c r="G50" s="1044"/>
    </row>
    <row r="51" spans="1:7" ht="12.75">
      <c r="A51" s="1033">
        <v>22</v>
      </c>
      <c r="B51" s="1033">
        <v>1</v>
      </c>
      <c r="C51" s="1033"/>
      <c r="D51" s="1033"/>
      <c r="E51" s="1036"/>
      <c r="F51" s="1182" t="str">
        <f>'[1]M&amp;E'!D20</f>
        <v>EHBO 22</v>
      </c>
      <c r="G51" s="1044"/>
    </row>
    <row r="52" spans="1:7" ht="12.75">
      <c r="A52" s="1033">
        <v>23</v>
      </c>
      <c r="B52" s="1033">
        <v>1</v>
      </c>
      <c r="C52" s="1033"/>
      <c r="D52" s="1033"/>
      <c r="E52" s="1036"/>
      <c r="F52" s="1182" t="str">
        <f>'[1]M&amp;E'!D21</f>
        <v>EHBO 23</v>
      </c>
      <c r="G52" s="1044"/>
    </row>
    <row r="53" spans="1:7" ht="15.75">
      <c r="A53" s="1033">
        <v>24</v>
      </c>
      <c r="B53" s="1033">
        <v>1</v>
      </c>
      <c r="C53" s="1033"/>
      <c r="D53" s="1033"/>
      <c r="E53" s="1036"/>
      <c r="F53" s="1182" t="str">
        <f>'[1]M&amp;E'!D22</f>
        <v>EHBO 24</v>
      </c>
      <c r="G53" s="1184" t="s">
        <v>4610</v>
      </c>
    </row>
    <row r="54" spans="1:7" ht="12.75">
      <c r="A54" s="1050"/>
      <c r="B54" s="1049">
        <f>SUM(B30:B53)</f>
        <v>24</v>
      </c>
      <c r="C54" s="1050"/>
      <c r="D54" s="1050"/>
      <c r="E54" s="1050"/>
      <c r="F54" s="1051"/>
      <c r="G54" s="1051"/>
    </row>
    <row r="55" spans="1:7">
      <c r="A55" s="1156"/>
      <c r="B55" s="1156"/>
      <c r="C55" s="1156"/>
      <c r="D55" s="1156"/>
      <c r="E55" s="1156"/>
      <c r="F55" s="1157"/>
      <c r="G55" s="1157"/>
    </row>
    <row r="56" spans="1:7">
      <c r="A56" s="1156"/>
      <c r="B56" s="1156"/>
      <c r="C56" s="1156"/>
      <c r="D56" s="1156"/>
      <c r="E56" s="1156"/>
      <c r="F56" s="1157"/>
      <c r="G56" s="1157"/>
    </row>
    <row r="57" spans="1:7">
      <c r="A57" s="1156"/>
      <c r="B57" s="1156"/>
      <c r="C57" s="1156"/>
      <c r="D57" s="1156"/>
      <c r="E57" s="1156"/>
      <c r="F57" s="1157"/>
      <c r="G57" s="1157"/>
    </row>
    <row r="58" spans="1:7">
      <c r="A58" s="1156"/>
      <c r="B58" s="1156"/>
      <c r="C58" s="1156"/>
      <c r="D58" s="1156"/>
      <c r="E58" s="1156"/>
      <c r="F58" s="1157"/>
      <c r="G58" s="1157"/>
    </row>
    <row r="59" spans="1:7">
      <c r="A59" s="1156"/>
      <c r="B59" s="1156"/>
      <c r="C59" s="1156"/>
      <c r="D59" s="1156"/>
      <c r="E59" s="1156"/>
      <c r="F59" s="1157"/>
      <c r="G59" s="1157"/>
    </row>
    <row r="60" spans="1:7">
      <c r="A60" s="1156"/>
      <c r="B60" s="1156"/>
      <c r="C60" s="1156"/>
      <c r="D60" s="1156"/>
      <c r="E60" s="1156"/>
      <c r="F60" s="1157"/>
      <c r="G60" s="1157"/>
    </row>
    <row r="61" spans="1:7">
      <c r="A61" s="1156"/>
      <c r="B61" s="1156"/>
      <c r="C61" s="1156"/>
      <c r="D61" s="1156"/>
      <c r="E61" s="1156"/>
      <c r="F61" s="1157"/>
      <c r="G61" s="1157"/>
    </row>
    <row r="62" spans="1:7">
      <c r="A62" s="1156"/>
      <c r="B62" s="1156"/>
      <c r="C62" s="1156"/>
      <c r="D62" s="1156"/>
      <c r="E62" s="1156"/>
      <c r="F62" s="1157"/>
      <c r="G62" s="1157"/>
    </row>
    <row r="63" spans="1:7">
      <c r="A63" s="1156"/>
      <c r="B63" s="1156"/>
      <c r="C63" s="1156"/>
      <c r="D63" s="1156"/>
      <c r="E63" s="1156"/>
      <c r="F63" s="1157"/>
      <c r="G63" s="1157"/>
    </row>
    <row r="64" spans="1:7">
      <c r="A64" s="1156"/>
      <c r="B64" s="1156"/>
      <c r="C64" s="1156"/>
      <c r="D64" s="1156"/>
      <c r="E64" s="1156"/>
      <c r="F64" s="1157"/>
      <c r="G64" s="1157"/>
    </row>
    <row r="65" spans="1:7">
      <c r="A65" s="1156"/>
      <c r="B65" s="1156"/>
      <c r="C65" s="1156"/>
      <c r="D65" s="1156"/>
      <c r="E65" s="1156"/>
      <c r="F65" s="1157"/>
      <c r="G65" s="1157"/>
    </row>
    <row r="66" spans="1:7">
      <c r="A66" s="1156"/>
      <c r="B66" s="1156"/>
      <c r="C66" s="1156"/>
      <c r="D66" s="1156"/>
      <c r="E66" s="1156"/>
      <c r="F66" s="1157"/>
      <c r="G66" s="1157"/>
    </row>
    <row r="67" spans="1:7">
      <c r="A67" s="1156"/>
      <c r="B67" s="1156"/>
      <c r="C67" s="1156"/>
      <c r="D67" s="1156"/>
      <c r="E67" s="1156"/>
      <c r="F67" s="1157"/>
      <c r="G67" s="1157"/>
    </row>
    <row r="68" spans="1:7">
      <c r="A68" s="1156"/>
      <c r="B68" s="1156"/>
      <c r="C68" s="1156"/>
      <c r="D68" s="1156"/>
      <c r="E68" s="1156"/>
      <c r="F68" s="1157"/>
      <c r="G68" s="1157"/>
    </row>
    <row r="69" spans="1:7">
      <c r="A69" s="1156"/>
      <c r="B69" s="1156"/>
      <c r="C69" s="1156"/>
      <c r="D69" s="1156"/>
      <c r="E69" s="1156"/>
      <c r="F69" s="1157"/>
      <c r="G69" s="1157"/>
    </row>
    <row r="70" spans="1:7">
      <c r="A70" s="1156"/>
      <c r="B70" s="1156"/>
      <c r="C70" s="1156"/>
      <c r="D70" s="1156"/>
      <c r="E70" s="1156"/>
      <c r="F70" s="1157"/>
      <c r="G70" s="1157"/>
    </row>
    <row r="71" spans="1:7">
      <c r="A71" s="1156"/>
      <c r="B71" s="1156"/>
      <c r="C71" s="1156"/>
      <c r="D71" s="1156"/>
      <c r="E71" s="1156"/>
      <c r="F71" s="1157"/>
      <c r="G71" s="1157"/>
    </row>
    <row r="72" spans="1:7">
      <c r="A72" s="1156"/>
      <c r="B72" s="1156"/>
      <c r="C72" s="1156"/>
      <c r="D72" s="1156"/>
      <c r="E72" s="1156"/>
      <c r="F72" s="1157"/>
      <c r="G72" s="1157"/>
    </row>
    <row r="73" spans="1:7">
      <c r="A73" s="1156"/>
      <c r="B73" s="1156"/>
      <c r="C73" s="1156"/>
      <c r="D73" s="1156"/>
      <c r="E73" s="1156"/>
      <c r="F73" s="1157"/>
      <c r="G73" s="1157"/>
    </row>
    <row r="74" spans="1:7">
      <c r="A74" s="1156"/>
      <c r="B74" s="1156"/>
      <c r="C74" s="1156"/>
      <c r="D74" s="1156"/>
      <c r="E74" s="1156"/>
      <c r="F74" s="1157"/>
      <c r="G74" s="1157"/>
    </row>
    <row r="75" spans="1:7">
      <c r="A75" s="1156"/>
      <c r="B75" s="1156"/>
      <c r="C75" s="1156"/>
      <c r="D75" s="1156"/>
      <c r="E75" s="1156"/>
      <c r="F75" s="1157"/>
      <c r="G75" s="1157"/>
    </row>
    <row r="76" spans="1:7">
      <c r="A76" s="1156"/>
      <c r="B76" s="1156"/>
      <c r="C76" s="1156"/>
      <c r="D76" s="1156"/>
      <c r="E76" s="1156"/>
      <c r="F76" s="1157"/>
      <c r="G76" s="1157"/>
    </row>
    <row r="77" spans="1:7">
      <c r="A77" s="1156"/>
      <c r="B77" s="1156"/>
      <c r="C77" s="1156"/>
      <c r="D77" s="1156"/>
      <c r="E77" s="1156"/>
      <c r="F77" s="1157"/>
      <c r="G77" s="1157"/>
    </row>
    <row r="78" spans="1:7">
      <c r="A78" s="1156"/>
      <c r="B78" s="1156"/>
      <c r="C78" s="1156"/>
      <c r="D78" s="1156"/>
      <c r="E78" s="1156"/>
      <c r="F78" s="1157"/>
      <c r="G78" s="1157"/>
    </row>
    <row r="79" spans="1:7">
      <c r="A79" s="1156"/>
      <c r="B79" s="1156"/>
      <c r="C79" s="1156"/>
      <c r="D79" s="1156"/>
      <c r="E79" s="1156"/>
      <c r="F79" s="1157"/>
      <c r="G79" s="1157"/>
    </row>
    <row r="80" spans="1:7">
      <c r="A80" s="1156"/>
      <c r="B80" s="1156"/>
      <c r="C80" s="1156"/>
      <c r="D80" s="1156"/>
      <c r="E80" s="1156"/>
      <c r="F80" s="1157"/>
      <c r="G80" s="1157"/>
    </row>
    <row r="81" spans="1:7">
      <c r="A81" s="1156"/>
      <c r="B81" s="1156"/>
      <c r="C81" s="1156"/>
      <c r="D81" s="1156"/>
      <c r="E81" s="1156"/>
      <c r="F81" s="1157"/>
      <c r="G81" s="1157"/>
    </row>
    <row r="82" spans="1:7">
      <c r="A82" s="1156"/>
      <c r="B82" s="1156"/>
      <c r="C82" s="1156"/>
      <c r="D82" s="1156"/>
      <c r="E82" s="1156"/>
      <c r="F82" s="1157"/>
      <c r="G82" s="1157"/>
    </row>
    <row r="83" spans="1:7">
      <c r="A83" s="1156"/>
      <c r="B83" s="1156"/>
      <c r="C83" s="1156"/>
      <c r="D83" s="1156"/>
      <c r="E83" s="1156"/>
      <c r="F83" s="1157"/>
      <c r="G83" s="1157"/>
    </row>
    <row r="84" spans="1:7">
      <c r="A84" s="1156"/>
      <c r="B84" s="1156"/>
      <c r="C84" s="1156"/>
      <c r="D84" s="1156"/>
      <c r="E84" s="1156"/>
      <c r="F84" s="1157"/>
      <c r="G84" s="1157"/>
    </row>
    <row r="85" spans="1:7">
      <c r="A85" s="1156"/>
      <c r="B85" s="1156"/>
      <c r="C85" s="1156"/>
      <c r="D85" s="1156"/>
      <c r="E85" s="1156"/>
      <c r="F85" s="1157"/>
      <c r="G85" s="1157"/>
    </row>
    <row r="86" spans="1:7">
      <c r="A86" s="1156"/>
      <c r="B86" s="1156"/>
      <c r="C86" s="1156"/>
      <c r="D86" s="1156"/>
      <c r="E86" s="1156"/>
      <c r="F86" s="1157"/>
      <c r="G86" s="1157"/>
    </row>
    <row r="87" spans="1:7">
      <c r="A87" s="1156"/>
      <c r="B87" s="1156"/>
      <c r="C87" s="1156"/>
      <c r="D87" s="1156"/>
      <c r="E87" s="1156"/>
      <c r="F87" s="1157"/>
      <c r="G87" s="1157"/>
    </row>
    <row r="88" spans="1:7">
      <c r="A88" s="1156"/>
      <c r="B88" s="1156"/>
      <c r="C88" s="1156"/>
      <c r="D88" s="1156"/>
      <c r="E88" s="1156"/>
      <c r="F88" s="1157"/>
      <c r="G88" s="1157"/>
    </row>
    <row r="89" spans="1:7">
      <c r="A89" s="1156"/>
      <c r="B89" s="1156"/>
      <c r="C89" s="1156"/>
      <c r="D89" s="1156"/>
      <c r="E89" s="1156"/>
      <c r="F89" s="1157"/>
      <c r="G89" s="1157"/>
    </row>
    <row r="90" spans="1:7">
      <c r="A90" s="1156"/>
      <c r="B90" s="1156"/>
      <c r="C90" s="1156"/>
      <c r="D90" s="1156"/>
      <c r="E90" s="1156"/>
      <c r="F90" s="1157"/>
      <c r="G90" s="1157"/>
    </row>
    <row r="91" spans="1:7">
      <c r="A91" s="1156"/>
      <c r="B91" s="1156"/>
      <c r="C91" s="1156"/>
      <c r="D91" s="1156"/>
      <c r="E91" s="1156"/>
      <c r="F91" s="1157"/>
      <c r="G91" s="1157"/>
    </row>
    <row r="92" spans="1:7">
      <c r="A92" s="1156"/>
      <c r="B92" s="1156"/>
      <c r="C92" s="1156"/>
      <c r="D92" s="1156"/>
      <c r="E92" s="1156"/>
      <c r="F92" s="1157"/>
      <c r="G92" s="1157"/>
    </row>
    <row r="93" spans="1:7">
      <c r="A93" s="1156"/>
      <c r="B93" s="1156"/>
      <c r="C93" s="1156"/>
      <c r="D93" s="1156"/>
      <c r="E93" s="1156"/>
      <c r="F93" s="1157"/>
      <c r="G93" s="1157"/>
    </row>
    <row r="94" spans="1:7">
      <c r="A94" s="1156"/>
      <c r="B94" s="1156"/>
      <c r="C94" s="1156"/>
      <c r="D94" s="1156"/>
      <c r="E94" s="1156"/>
      <c r="F94" s="1157"/>
      <c r="G94" s="1157"/>
    </row>
    <row r="95" spans="1:7">
      <c r="A95" s="1156"/>
      <c r="B95" s="1156"/>
      <c r="C95" s="1156"/>
      <c r="D95" s="1156"/>
      <c r="E95" s="1156"/>
      <c r="F95" s="1157"/>
      <c r="G95" s="1157"/>
    </row>
    <row r="96" spans="1:7">
      <c r="A96" s="1156"/>
      <c r="B96" s="1156"/>
      <c r="C96" s="1156"/>
      <c r="D96" s="1156"/>
      <c r="E96" s="1156"/>
      <c r="F96" s="1157"/>
      <c r="G96" s="1157"/>
    </row>
    <row r="97" spans="1:7">
      <c r="A97" s="1156"/>
      <c r="B97" s="1156"/>
      <c r="C97" s="1156"/>
      <c r="D97" s="1156"/>
      <c r="E97" s="1156"/>
      <c r="F97" s="1157"/>
      <c r="G97" s="1157"/>
    </row>
    <row r="98" spans="1:7">
      <c r="A98" s="1156"/>
      <c r="B98" s="1156"/>
      <c r="C98" s="1156"/>
      <c r="D98" s="1156"/>
      <c r="E98" s="1156"/>
      <c r="F98" s="1157"/>
      <c r="G98" s="1157"/>
    </row>
    <row r="99" spans="1:7">
      <c r="A99" s="1156"/>
      <c r="B99" s="1156"/>
      <c r="C99" s="1156"/>
      <c r="D99" s="1156"/>
      <c r="E99" s="1156"/>
      <c r="F99" s="1157"/>
      <c r="G99" s="1157"/>
    </row>
    <row r="100" spans="1:7">
      <c r="A100" s="1156"/>
      <c r="B100" s="1156"/>
      <c r="C100" s="1156"/>
      <c r="D100" s="1156"/>
      <c r="E100" s="1156"/>
      <c r="F100" s="1157"/>
      <c r="G100" s="1157"/>
    </row>
    <row r="101" spans="1:7">
      <c r="A101" s="1156"/>
      <c r="B101" s="1156"/>
      <c r="C101" s="1156"/>
      <c r="D101" s="1156"/>
      <c r="E101" s="1156"/>
      <c r="F101" s="1157"/>
      <c r="G101" s="1157"/>
    </row>
    <row r="102" spans="1:7">
      <c r="A102" s="1156"/>
      <c r="B102" s="1156"/>
      <c r="C102" s="1156"/>
      <c r="D102" s="1156"/>
      <c r="E102" s="1156"/>
      <c r="F102" s="1157"/>
      <c r="G102" s="1157"/>
    </row>
    <row r="103" spans="1:7">
      <c r="A103" s="1156"/>
      <c r="B103" s="1156"/>
      <c r="C103" s="1156"/>
      <c r="D103" s="1156"/>
      <c r="E103" s="1156"/>
      <c r="F103" s="1157"/>
      <c r="G103" s="1157"/>
    </row>
    <row r="104" spans="1:7">
      <c r="A104" s="1156"/>
      <c r="B104" s="1156"/>
      <c r="C104" s="1156"/>
      <c r="D104" s="1156"/>
      <c r="E104" s="1156"/>
      <c r="F104" s="1157"/>
      <c r="G104" s="1157"/>
    </row>
    <row r="105" spans="1:7">
      <c r="A105" s="1156"/>
      <c r="B105" s="1156"/>
      <c r="C105" s="1156"/>
      <c r="D105" s="1156"/>
      <c r="E105" s="1156"/>
      <c r="F105" s="1157"/>
      <c r="G105" s="1157"/>
    </row>
    <row r="106" spans="1:7">
      <c r="A106" s="1156"/>
      <c r="B106" s="1156"/>
      <c r="C106" s="1156"/>
      <c r="D106" s="1156"/>
      <c r="E106" s="1156"/>
      <c r="F106" s="1157"/>
      <c r="G106" s="1157"/>
    </row>
    <row r="107" spans="1:7">
      <c r="A107" s="1156"/>
      <c r="B107" s="1156"/>
      <c r="C107" s="1156"/>
      <c r="D107" s="1156"/>
      <c r="E107" s="1156"/>
      <c r="F107" s="1157"/>
      <c r="G107" s="1157"/>
    </row>
    <row r="108" spans="1:7">
      <c r="A108" s="1156"/>
      <c r="B108" s="1156"/>
      <c r="C108" s="1156"/>
      <c r="D108" s="1156"/>
      <c r="E108" s="1156"/>
      <c r="F108" s="1157"/>
      <c r="G108" s="1157"/>
    </row>
    <row r="109" spans="1:7">
      <c r="A109" s="1156"/>
      <c r="B109" s="1156"/>
      <c r="C109" s="1156"/>
      <c r="D109" s="1156"/>
      <c r="E109" s="1156"/>
      <c r="F109" s="1157"/>
      <c r="G109" s="1157"/>
    </row>
    <row r="110" spans="1:7">
      <c r="A110" s="1156"/>
      <c r="B110" s="1156"/>
      <c r="C110" s="1156"/>
      <c r="D110" s="1156"/>
      <c r="E110" s="1156"/>
      <c r="F110" s="1157"/>
      <c r="G110" s="1157"/>
    </row>
    <row r="111" spans="1:7">
      <c r="A111" s="1156"/>
      <c r="B111" s="1156"/>
      <c r="C111" s="1156"/>
      <c r="D111" s="1156"/>
      <c r="E111" s="1156"/>
      <c r="F111" s="1157"/>
      <c r="G111" s="1157"/>
    </row>
    <row r="112" spans="1:7">
      <c r="A112" s="1156"/>
      <c r="B112" s="1156"/>
      <c r="C112" s="1156"/>
      <c r="D112" s="1156"/>
      <c r="E112" s="1156"/>
      <c r="F112" s="1157"/>
      <c r="G112" s="1157"/>
    </row>
    <row r="113" spans="1:7">
      <c r="A113" s="1156"/>
      <c r="B113" s="1156"/>
      <c r="C113" s="1156"/>
      <c r="D113" s="1156"/>
      <c r="E113" s="1156"/>
      <c r="F113" s="1157"/>
      <c r="G113" s="1157"/>
    </row>
    <row r="114" spans="1:7">
      <c r="A114" s="1156"/>
      <c r="B114" s="1156"/>
      <c r="C114" s="1156"/>
      <c r="D114" s="1156"/>
      <c r="E114" s="1156"/>
      <c r="F114" s="1157"/>
      <c r="G114" s="1157"/>
    </row>
    <row r="115" spans="1:7">
      <c r="A115" s="1156"/>
      <c r="B115" s="1156"/>
      <c r="C115" s="1156"/>
      <c r="D115" s="1156"/>
      <c r="E115" s="1156"/>
      <c r="F115" s="1157"/>
      <c r="G115" s="1157"/>
    </row>
    <row r="116" spans="1:7">
      <c r="A116" s="1156"/>
      <c r="B116" s="1156"/>
      <c r="C116" s="1156"/>
      <c r="D116" s="1156"/>
      <c r="E116" s="1156"/>
      <c r="F116" s="1157"/>
      <c r="G116" s="1157"/>
    </row>
    <row r="117" spans="1:7">
      <c r="A117" s="1156"/>
      <c r="B117" s="1156"/>
      <c r="C117" s="1156"/>
      <c r="D117" s="1156"/>
      <c r="E117" s="1156"/>
      <c r="F117" s="1157"/>
      <c r="G117" s="1157"/>
    </row>
    <row r="118" spans="1:7">
      <c r="A118" s="1156"/>
      <c r="B118" s="1156"/>
      <c r="C118" s="1156"/>
      <c r="D118" s="1156"/>
      <c r="E118" s="1156"/>
      <c r="F118" s="1157"/>
      <c r="G118" s="1157"/>
    </row>
    <row r="119" spans="1:7">
      <c r="A119" s="1156"/>
      <c r="B119" s="1156"/>
      <c r="C119" s="1156"/>
      <c r="D119" s="1156"/>
      <c r="E119" s="1156"/>
      <c r="F119" s="1157"/>
      <c r="G119" s="1157"/>
    </row>
    <row r="120" spans="1:7">
      <c r="A120" s="1156"/>
      <c r="B120" s="1156"/>
      <c r="C120" s="1156"/>
      <c r="D120" s="1156"/>
      <c r="E120" s="1156"/>
      <c r="F120" s="1157"/>
      <c r="G120" s="1157"/>
    </row>
    <row r="121" spans="1:7">
      <c r="A121" s="1156"/>
      <c r="B121" s="1156"/>
      <c r="C121" s="1156"/>
      <c r="D121" s="1156"/>
      <c r="E121" s="1156"/>
      <c r="F121" s="1157"/>
      <c r="G121" s="1157"/>
    </row>
    <row r="122" spans="1:7">
      <c r="A122" s="1156"/>
      <c r="B122" s="1156"/>
      <c r="C122" s="1156"/>
      <c r="D122" s="1156"/>
      <c r="E122" s="1156"/>
      <c r="F122" s="1157"/>
      <c r="G122" s="1157"/>
    </row>
    <row r="123" spans="1:7">
      <c r="A123" s="1156"/>
      <c r="B123" s="1156"/>
      <c r="C123" s="1156"/>
      <c r="D123" s="1156"/>
      <c r="E123" s="1156"/>
      <c r="F123" s="1157"/>
      <c r="G123" s="1157"/>
    </row>
    <row r="124" spans="1:7">
      <c r="A124" s="1156"/>
      <c r="B124" s="1156"/>
      <c r="C124" s="1156"/>
      <c r="D124" s="1156"/>
      <c r="E124" s="1156"/>
      <c r="F124" s="1157"/>
      <c r="G124" s="1157"/>
    </row>
    <row r="125" spans="1:7">
      <c r="A125" s="1156"/>
      <c r="B125" s="1156"/>
      <c r="C125" s="1156"/>
      <c r="D125" s="1156"/>
      <c r="E125" s="1156"/>
      <c r="F125" s="1157"/>
      <c r="G125" s="1157"/>
    </row>
    <row r="126" spans="1:7">
      <c r="A126" s="1156"/>
      <c r="B126" s="1156"/>
      <c r="C126" s="1156"/>
      <c r="D126" s="1156"/>
      <c r="E126" s="1156"/>
      <c r="F126" s="1157"/>
      <c r="G126" s="1157"/>
    </row>
    <row r="127" spans="1:7">
      <c r="A127" s="1156"/>
      <c r="B127" s="1156"/>
      <c r="C127" s="1156"/>
      <c r="D127" s="1156"/>
      <c r="E127" s="1156"/>
      <c r="F127" s="1157"/>
      <c r="G127" s="1157"/>
    </row>
    <row r="128" spans="1:7">
      <c r="A128" s="1156"/>
      <c r="B128" s="1156"/>
      <c r="C128" s="1156"/>
      <c r="D128" s="1156"/>
      <c r="E128" s="1156"/>
      <c r="F128" s="1157"/>
      <c r="G128" s="1157"/>
    </row>
    <row r="129" spans="1:7">
      <c r="A129" s="1156"/>
      <c r="B129" s="1156"/>
      <c r="C129" s="1156"/>
      <c r="D129" s="1156"/>
      <c r="E129" s="1156"/>
      <c r="F129" s="1157"/>
      <c r="G129" s="1157"/>
    </row>
    <row r="130" spans="1:7">
      <c r="A130" s="1156"/>
      <c r="B130" s="1156"/>
      <c r="C130" s="1156"/>
      <c r="D130" s="1156"/>
      <c r="E130" s="1156"/>
      <c r="F130" s="1157"/>
      <c r="G130" s="1157"/>
    </row>
    <row r="131" spans="1:7">
      <c r="A131" s="1156"/>
      <c r="B131" s="1156"/>
      <c r="C131" s="1156"/>
      <c r="D131" s="1156"/>
      <c r="E131" s="1156"/>
      <c r="F131" s="1157"/>
      <c r="G131" s="1157"/>
    </row>
    <row r="132" spans="1:7">
      <c r="A132" s="1156"/>
      <c r="B132" s="1156"/>
      <c r="C132" s="1156"/>
      <c r="D132" s="1156"/>
      <c r="E132" s="1156"/>
      <c r="F132" s="1157"/>
      <c r="G132" s="1157"/>
    </row>
    <row r="133" spans="1:7">
      <c r="A133" s="1156"/>
      <c r="B133" s="1156"/>
      <c r="C133" s="1156"/>
      <c r="D133" s="1156"/>
      <c r="E133" s="1156"/>
      <c r="F133" s="1157"/>
      <c r="G133" s="1157"/>
    </row>
    <row r="134" spans="1:7">
      <c r="A134" s="1156"/>
      <c r="B134" s="1156"/>
      <c r="C134" s="1156"/>
      <c r="D134" s="1156"/>
      <c r="E134" s="1156"/>
      <c r="F134" s="1157"/>
      <c r="G134" s="1157"/>
    </row>
    <row r="135" spans="1:7">
      <c r="A135" s="1156"/>
      <c r="B135" s="1156"/>
      <c r="C135" s="1156"/>
      <c r="D135" s="1156"/>
      <c r="E135" s="1156"/>
      <c r="F135" s="1157"/>
      <c r="G135" s="1157"/>
    </row>
    <row r="136" spans="1:7">
      <c r="A136" s="1156"/>
      <c r="B136" s="1156"/>
      <c r="C136" s="1156"/>
      <c r="D136" s="1156"/>
      <c r="E136" s="1156"/>
      <c r="F136" s="1157"/>
      <c r="G136" s="1157"/>
    </row>
    <row r="137" spans="1:7">
      <c r="A137" s="1156"/>
      <c r="B137" s="1156"/>
      <c r="C137" s="1156"/>
      <c r="D137" s="1156"/>
      <c r="E137" s="1156"/>
      <c r="F137" s="1157"/>
      <c r="G137" s="1157"/>
    </row>
    <row r="138" spans="1:7">
      <c r="A138" s="1156"/>
      <c r="B138" s="1156"/>
      <c r="C138" s="1156"/>
      <c r="D138" s="1156"/>
      <c r="E138" s="1156"/>
      <c r="F138" s="1157"/>
      <c r="G138" s="1157"/>
    </row>
    <row r="139" spans="1:7">
      <c r="A139" s="1156"/>
      <c r="B139" s="1156"/>
      <c r="C139" s="1156"/>
      <c r="D139" s="1156"/>
      <c r="E139" s="1156"/>
      <c r="F139" s="1157"/>
      <c r="G139" s="1157"/>
    </row>
    <row r="140" spans="1:7">
      <c r="A140" s="1156"/>
      <c r="B140" s="1156"/>
      <c r="C140" s="1156"/>
      <c r="D140" s="1156"/>
      <c r="E140" s="1156"/>
      <c r="F140" s="1157"/>
      <c r="G140" s="1157"/>
    </row>
    <row r="141" spans="1:7">
      <c r="A141" s="1156"/>
      <c r="B141" s="1156"/>
      <c r="C141" s="1156"/>
      <c r="D141" s="1156"/>
      <c r="E141" s="1156"/>
      <c r="F141" s="1157"/>
      <c r="G141" s="1157"/>
    </row>
    <row r="142" spans="1:7">
      <c r="A142" s="1156"/>
      <c r="B142" s="1156"/>
      <c r="C142" s="1156"/>
      <c r="D142" s="1156"/>
      <c r="E142" s="1156"/>
      <c r="F142" s="1157"/>
      <c r="G142" s="1157"/>
    </row>
    <row r="143" spans="1:7">
      <c r="A143" s="1156"/>
      <c r="B143" s="1156"/>
      <c r="C143" s="1156"/>
      <c r="D143" s="1156"/>
      <c r="E143" s="1156"/>
      <c r="F143" s="1157"/>
      <c r="G143" s="1157"/>
    </row>
    <row r="144" spans="1:7">
      <c r="A144" s="1156"/>
      <c r="B144" s="1156"/>
      <c r="C144" s="1156"/>
      <c r="D144" s="1156"/>
      <c r="E144" s="1156"/>
      <c r="F144" s="1157"/>
      <c r="G144" s="1157"/>
    </row>
    <row r="145" spans="1:7">
      <c r="A145" s="1156"/>
      <c r="B145" s="1156"/>
      <c r="C145" s="1156"/>
      <c r="D145" s="1156"/>
      <c r="E145" s="1156"/>
      <c r="F145" s="1157"/>
      <c r="G145" s="1157"/>
    </row>
    <row r="146" spans="1:7">
      <c r="A146" s="1156"/>
      <c r="B146" s="1156"/>
      <c r="C146" s="1156"/>
      <c r="D146" s="1156"/>
      <c r="E146" s="1156"/>
      <c r="F146" s="1157"/>
      <c r="G146" s="1157"/>
    </row>
    <row r="147" spans="1:7">
      <c r="A147" s="1156"/>
      <c r="B147" s="1156"/>
      <c r="C147" s="1156"/>
      <c r="D147" s="1156"/>
      <c r="E147" s="1156"/>
      <c r="F147" s="1157"/>
      <c r="G147" s="1157"/>
    </row>
    <row r="148" spans="1:7">
      <c r="A148" s="1156"/>
      <c r="B148" s="1156"/>
      <c r="C148" s="1156"/>
      <c r="D148" s="1156"/>
      <c r="E148" s="1156"/>
      <c r="F148" s="1157"/>
      <c r="G148" s="1157"/>
    </row>
    <row r="149" spans="1:7">
      <c r="A149" s="1156"/>
      <c r="B149" s="1156"/>
      <c r="C149" s="1156"/>
      <c r="D149" s="1156"/>
      <c r="E149" s="1156"/>
      <c r="F149" s="1157"/>
      <c r="G149" s="1157"/>
    </row>
    <row r="150" spans="1:7">
      <c r="A150" s="1156"/>
      <c r="B150" s="1156"/>
      <c r="C150" s="1156"/>
      <c r="D150" s="1156"/>
      <c r="E150" s="1156"/>
      <c r="F150" s="1157"/>
      <c r="G150" s="1157"/>
    </row>
    <row r="151" spans="1:7">
      <c r="A151" s="1156"/>
      <c r="B151" s="1156"/>
      <c r="C151" s="1156"/>
      <c r="D151" s="1156"/>
      <c r="E151" s="1156"/>
      <c r="F151" s="1157"/>
      <c r="G151" s="1157"/>
    </row>
    <row r="152" spans="1:7">
      <c r="A152" s="1156"/>
      <c r="B152" s="1156"/>
      <c r="C152" s="1156"/>
      <c r="D152" s="1156"/>
      <c r="E152" s="1156"/>
      <c r="F152" s="1157"/>
      <c r="G152" s="1157"/>
    </row>
    <row r="153" spans="1:7">
      <c r="A153" s="1156"/>
      <c r="B153" s="1156"/>
      <c r="C153" s="1156"/>
      <c r="D153" s="1156"/>
      <c r="E153" s="1156"/>
      <c r="F153" s="1157"/>
      <c r="G153" s="1157"/>
    </row>
    <row r="154" spans="1:7">
      <c r="A154" s="1156"/>
      <c r="B154" s="1156"/>
      <c r="C154" s="1156"/>
      <c r="D154" s="1156"/>
      <c r="E154" s="1156"/>
      <c r="F154" s="1157"/>
      <c r="G154" s="1157"/>
    </row>
    <row r="155" spans="1:7">
      <c r="A155" s="1156"/>
      <c r="B155" s="1156"/>
      <c r="C155" s="1156"/>
      <c r="D155" s="1156"/>
      <c r="E155" s="1156"/>
      <c r="F155" s="1157"/>
      <c r="G155" s="1157"/>
    </row>
    <row r="156" spans="1:7">
      <c r="A156" s="1156"/>
      <c r="B156" s="1156"/>
      <c r="C156" s="1156"/>
      <c r="D156" s="1156"/>
      <c r="E156" s="1156"/>
      <c r="F156" s="1157"/>
      <c r="G156" s="1157"/>
    </row>
    <row r="157" spans="1:7">
      <c r="A157" s="1156"/>
      <c r="B157" s="1156"/>
      <c r="C157" s="1156"/>
      <c r="D157" s="1156"/>
      <c r="E157" s="1156"/>
      <c r="F157" s="1157"/>
      <c r="G157" s="1157"/>
    </row>
    <row r="158" spans="1:7">
      <c r="A158" s="1156"/>
      <c r="B158" s="1156"/>
      <c r="C158" s="1156"/>
      <c r="D158" s="1156"/>
      <c r="E158" s="1156"/>
      <c r="F158" s="1157"/>
      <c r="G158" s="1157"/>
    </row>
    <row r="159" spans="1:7">
      <c r="A159" s="1156"/>
      <c r="B159" s="1156"/>
      <c r="C159" s="1156"/>
      <c r="D159" s="1156"/>
      <c r="E159" s="1156"/>
      <c r="F159" s="1157"/>
      <c r="G159" s="1157"/>
    </row>
    <row r="160" spans="1:7">
      <c r="A160" s="1156"/>
      <c r="B160" s="1156"/>
      <c r="C160" s="1156"/>
      <c r="D160" s="1156"/>
      <c r="E160" s="1156"/>
      <c r="F160" s="1157"/>
      <c r="G160" s="1157"/>
    </row>
    <row r="161" spans="1:7">
      <c r="A161" s="1156"/>
      <c r="B161" s="1156"/>
      <c r="C161" s="1156"/>
      <c r="D161" s="1156"/>
      <c r="E161" s="1156"/>
      <c r="F161" s="1157"/>
      <c r="G161" s="1157"/>
    </row>
    <row r="162" spans="1:7">
      <c r="A162" s="1156"/>
      <c r="B162" s="1156"/>
      <c r="C162" s="1156"/>
      <c r="D162" s="1156"/>
      <c r="E162" s="1156"/>
      <c r="F162" s="1157"/>
      <c r="G162" s="1157"/>
    </row>
    <row r="163" spans="1:7">
      <c r="A163" s="1156"/>
      <c r="B163" s="1156"/>
      <c r="C163" s="1156"/>
      <c r="D163" s="1156"/>
      <c r="E163" s="1156"/>
      <c r="F163" s="1157"/>
      <c r="G163" s="1157"/>
    </row>
    <row r="164" spans="1:7">
      <c r="A164" s="1156"/>
      <c r="B164" s="1156"/>
      <c r="C164" s="1156"/>
      <c r="D164" s="1156"/>
      <c r="E164" s="1156"/>
      <c r="F164" s="1157"/>
      <c r="G164" s="1157"/>
    </row>
    <row r="165" spans="1:7">
      <c r="A165" s="1156"/>
      <c r="B165" s="1156"/>
      <c r="C165" s="1156"/>
      <c r="D165" s="1156"/>
      <c r="E165" s="1156"/>
      <c r="F165" s="1157"/>
      <c r="G165" s="1157"/>
    </row>
    <row r="166" spans="1:7">
      <c r="A166" s="1156"/>
      <c r="B166" s="1156"/>
      <c r="C166" s="1156"/>
      <c r="D166" s="1156"/>
      <c r="E166" s="1156"/>
      <c r="F166" s="1157"/>
      <c r="G166" s="1157"/>
    </row>
    <row r="167" spans="1:7">
      <c r="A167" s="1156"/>
      <c r="B167" s="1156"/>
      <c r="C167" s="1156"/>
      <c r="D167" s="1156"/>
      <c r="E167" s="1156"/>
      <c r="F167" s="1157"/>
      <c r="G167" s="1157"/>
    </row>
    <row r="168" spans="1:7">
      <c r="A168" s="1156"/>
      <c r="B168" s="1156"/>
      <c r="C168" s="1156"/>
      <c r="D168" s="1156"/>
      <c r="E168" s="1156"/>
      <c r="F168" s="1157"/>
      <c r="G168" s="1157"/>
    </row>
    <row r="169" spans="1:7">
      <c r="A169" s="1156"/>
      <c r="B169" s="1156"/>
      <c r="C169" s="1156"/>
      <c r="D169" s="1156"/>
      <c r="E169" s="1156"/>
      <c r="F169" s="1157"/>
      <c r="G169" s="1157"/>
    </row>
    <row r="170" spans="1:7">
      <c r="A170" s="1156"/>
      <c r="B170" s="1156"/>
      <c r="C170" s="1156"/>
      <c r="D170" s="1156"/>
      <c r="E170" s="1156"/>
      <c r="F170" s="1157"/>
      <c r="G170" s="1157"/>
    </row>
    <row r="171" spans="1:7">
      <c r="A171" s="1156"/>
      <c r="B171" s="1156"/>
      <c r="C171" s="1156"/>
      <c r="D171" s="1156"/>
      <c r="E171" s="1156"/>
      <c r="F171" s="1157"/>
      <c r="G171" s="1157"/>
    </row>
    <row r="172" spans="1:7">
      <c r="A172" s="1156"/>
      <c r="B172" s="1156"/>
      <c r="C172" s="1156"/>
      <c r="D172" s="1156"/>
      <c r="E172" s="1156"/>
      <c r="F172" s="1157"/>
      <c r="G172" s="1157"/>
    </row>
    <row r="173" spans="1:7">
      <c r="A173" s="1156"/>
      <c r="B173" s="1156"/>
      <c r="C173" s="1156"/>
      <c r="D173" s="1156"/>
      <c r="E173" s="1156"/>
      <c r="F173" s="1157"/>
      <c r="G173" s="1157"/>
    </row>
    <row r="174" spans="1:7">
      <c r="A174" s="1156"/>
      <c r="B174" s="1156"/>
      <c r="C174" s="1156"/>
      <c r="D174" s="1156"/>
      <c r="E174" s="1156"/>
      <c r="F174" s="1157"/>
      <c r="G174" s="1157"/>
    </row>
    <row r="175" spans="1:7">
      <c r="A175" s="1156"/>
      <c r="B175" s="1156"/>
      <c r="C175" s="1156"/>
      <c r="D175" s="1156"/>
      <c r="E175" s="1156"/>
      <c r="F175" s="1157"/>
      <c r="G175" s="1157"/>
    </row>
    <row r="176" spans="1:7">
      <c r="A176" s="1156"/>
      <c r="B176" s="1156"/>
      <c r="C176" s="1156"/>
      <c r="D176" s="1156"/>
      <c r="E176" s="1156"/>
      <c r="F176" s="1157"/>
      <c r="G176" s="1157"/>
    </row>
    <row r="177" spans="1:7">
      <c r="A177" s="1156"/>
      <c r="B177" s="1156"/>
      <c r="C177" s="1156"/>
      <c r="D177" s="1156"/>
      <c r="E177" s="1156"/>
      <c r="F177" s="1157"/>
      <c r="G177" s="1157"/>
    </row>
    <row r="178" spans="1:7">
      <c r="A178" s="1156"/>
      <c r="B178" s="1156"/>
      <c r="C178" s="1156"/>
      <c r="D178" s="1156"/>
      <c r="E178" s="1156"/>
      <c r="F178" s="1157"/>
      <c r="G178" s="1157"/>
    </row>
    <row r="179" spans="1:7">
      <c r="A179" s="1156"/>
      <c r="B179" s="1156"/>
      <c r="C179" s="1156"/>
      <c r="D179" s="1156"/>
      <c r="E179" s="1156"/>
      <c r="F179" s="1157"/>
      <c r="G179" s="1157"/>
    </row>
    <row r="180" spans="1:7">
      <c r="A180" s="1156"/>
      <c r="B180" s="1156"/>
      <c r="C180" s="1156"/>
      <c r="D180" s="1156"/>
      <c r="E180" s="1156"/>
      <c r="F180" s="1157"/>
      <c r="G180" s="1157"/>
    </row>
    <row r="181" spans="1:7">
      <c r="A181" s="1156"/>
      <c r="B181" s="1156"/>
      <c r="C181" s="1156"/>
      <c r="D181" s="1156"/>
      <c r="E181" s="1156"/>
      <c r="F181" s="1157"/>
      <c r="G181" s="1157"/>
    </row>
    <row r="182" spans="1:7">
      <c r="A182" s="1156"/>
      <c r="B182" s="1156"/>
      <c r="C182" s="1156"/>
      <c r="D182" s="1156"/>
      <c r="E182" s="1156"/>
      <c r="F182" s="1157"/>
      <c r="G182" s="1157"/>
    </row>
    <row r="183" spans="1:7">
      <c r="A183" s="1156"/>
      <c r="B183" s="1156"/>
      <c r="C183" s="1156"/>
      <c r="D183" s="1156"/>
      <c r="E183" s="1156"/>
      <c r="F183" s="1157"/>
      <c r="G183" s="1157"/>
    </row>
    <row r="184" spans="1:7">
      <c r="A184" s="1156"/>
      <c r="B184" s="1156"/>
      <c r="C184" s="1156"/>
      <c r="D184" s="1156"/>
      <c r="E184" s="1156"/>
      <c r="F184" s="1157"/>
      <c r="G184" s="1157"/>
    </row>
    <row r="185" spans="1:7">
      <c r="A185" s="1156"/>
      <c r="B185" s="1156"/>
      <c r="C185" s="1156"/>
      <c r="D185" s="1156"/>
      <c r="E185" s="1156"/>
      <c r="F185" s="1157"/>
      <c r="G185" s="1157"/>
    </row>
    <row r="186" spans="1:7">
      <c r="A186" s="1156"/>
      <c r="B186" s="1156"/>
      <c r="C186" s="1156"/>
      <c r="D186" s="1156"/>
      <c r="E186" s="1156"/>
      <c r="F186" s="1157"/>
      <c r="G186" s="1157"/>
    </row>
    <row r="187" spans="1:7">
      <c r="A187" s="1156"/>
      <c r="B187" s="1156"/>
      <c r="C187" s="1156"/>
      <c r="D187" s="1156"/>
      <c r="E187" s="1156"/>
      <c r="F187" s="1157"/>
      <c r="G187" s="1157"/>
    </row>
    <row r="188" spans="1:7">
      <c r="A188" s="1156"/>
      <c r="B188" s="1156"/>
      <c r="C188" s="1156"/>
      <c r="D188" s="1156"/>
      <c r="E188" s="1156"/>
      <c r="F188" s="1157"/>
      <c r="G188" s="1157"/>
    </row>
    <row r="189" spans="1:7">
      <c r="A189" s="1156"/>
      <c r="B189" s="1156"/>
      <c r="C189" s="1156"/>
      <c r="D189" s="1156"/>
      <c r="E189" s="1156"/>
      <c r="F189" s="1157"/>
      <c r="G189" s="1157"/>
    </row>
    <row r="190" spans="1:7">
      <c r="A190" s="1156"/>
      <c r="B190" s="1156"/>
      <c r="C190" s="1156"/>
      <c r="D190" s="1156"/>
      <c r="E190" s="1156"/>
      <c r="F190" s="1157"/>
      <c r="G190" s="1157"/>
    </row>
    <row r="191" spans="1:7">
      <c r="A191" s="1156"/>
      <c r="B191" s="1156"/>
      <c r="C191" s="1156"/>
      <c r="D191" s="1156"/>
      <c r="E191" s="1156"/>
      <c r="F191" s="1157"/>
      <c r="G191" s="1157"/>
    </row>
    <row r="192" spans="1:7">
      <c r="A192" s="1156"/>
      <c r="B192" s="1156"/>
      <c r="C192" s="1156"/>
      <c r="D192" s="1156"/>
      <c r="E192" s="1156"/>
      <c r="F192" s="1157"/>
      <c r="G192" s="1157"/>
    </row>
    <row r="193" spans="1:7">
      <c r="A193" s="1156"/>
      <c r="B193" s="1156"/>
      <c r="C193" s="1156"/>
      <c r="D193" s="1156"/>
      <c r="E193" s="1156"/>
      <c r="F193" s="1157"/>
      <c r="G193" s="1157"/>
    </row>
    <row r="194" spans="1:7">
      <c r="A194" s="1156"/>
      <c r="B194" s="1156"/>
      <c r="C194" s="1156"/>
      <c r="D194" s="1156"/>
      <c r="E194" s="1156"/>
      <c r="F194" s="1157"/>
      <c r="G194" s="1157"/>
    </row>
    <row r="195" spans="1:7">
      <c r="A195" s="1156"/>
      <c r="B195" s="1156"/>
      <c r="C195" s="1156"/>
      <c r="D195" s="1156"/>
      <c r="E195" s="1156"/>
      <c r="F195" s="1157"/>
      <c r="G195" s="1157"/>
    </row>
    <row r="196" spans="1:7">
      <c r="A196" s="1156"/>
      <c r="B196" s="1156"/>
      <c r="C196" s="1156"/>
      <c r="D196" s="1156"/>
      <c r="E196" s="1156"/>
      <c r="F196" s="1157"/>
      <c r="G196" s="1157"/>
    </row>
    <row r="197" spans="1:7">
      <c r="A197" s="1156"/>
      <c r="B197" s="1156"/>
      <c r="C197" s="1156"/>
      <c r="D197" s="1156"/>
      <c r="E197" s="1156"/>
      <c r="F197" s="1157"/>
      <c r="G197" s="1157"/>
    </row>
    <row r="198" spans="1:7">
      <c r="A198" s="1156"/>
      <c r="B198" s="1156"/>
      <c r="C198" s="1156"/>
      <c r="D198" s="1156"/>
      <c r="E198" s="1156"/>
      <c r="F198" s="1157"/>
      <c r="G198" s="1157"/>
    </row>
    <row r="199" spans="1:7">
      <c r="A199" s="1156"/>
      <c r="B199" s="1156"/>
      <c r="C199" s="1156"/>
      <c r="D199" s="1156"/>
      <c r="E199" s="1156"/>
      <c r="F199" s="1157"/>
      <c r="G199" s="1157"/>
    </row>
    <row r="200" spans="1:7">
      <c r="A200" s="1156"/>
      <c r="B200" s="1156"/>
      <c r="C200" s="1156"/>
      <c r="D200" s="1156"/>
      <c r="E200" s="1156"/>
      <c r="F200" s="1157"/>
      <c r="G200" s="1157"/>
    </row>
    <row r="201" spans="1:7">
      <c r="A201" s="1156"/>
      <c r="B201" s="1156"/>
      <c r="C201" s="1156"/>
      <c r="D201" s="1156"/>
      <c r="E201" s="1156"/>
      <c r="F201" s="1157"/>
      <c r="G201" s="1157"/>
    </row>
    <row r="202" spans="1:7">
      <c r="A202" s="1156"/>
      <c r="B202" s="1156"/>
      <c r="C202" s="1156"/>
      <c r="D202" s="1156"/>
      <c r="E202" s="1156"/>
      <c r="F202" s="1157"/>
      <c r="G202" s="1157"/>
    </row>
    <row r="203" spans="1:7">
      <c r="A203" s="1156"/>
      <c r="B203" s="1156"/>
      <c r="C203" s="1156"/>
      <c r="D203" s="1156"/>
      <c r="E203" s="1156"/>
      <c r="F203" s="1157"/>
      <c r="G203" s="1157"/>
    </row>
    <row r="204" spans="1:7">
      <c r="A204" s="1156"/>
      <c r="B204" s="1156"/>
      <c r="C204" s="1156"/>
      <c r="D204" s="1156"/>
      <c r="E204" s="1156"/>
      <c r="F204" s="1157"/>
      <c r="G204" s="1157"/>
    </row>
    <row r="205" spans="1:7">
      <c r="A205" s="1156"/>
      <c r="B205" s="1156"/>
      <c r="C205" s="1156"/>
      <c r="D205" s="1156"/>
      <c r="E205" s="1156"/>
      <c r="F205" s="1157"/>
      <c r="G205" s="1157"/>
    </row>
    <row r="206" spans="1:7">
      <c r="A206" s="1156"/>
      <c r="B206" s="1156"/>
      <c r="C206" s="1156"/>
      <c r="D206" s="1156"/>
      <c r="E206" s="1156"/>
      <c r="F206" s="1157"/>
      <c r="G206" s="1157"/>
    </row>
    <row r="207" spans="1:7">
      <c r="A207" s="1156"/>
      <c r="B207" s="1156"/>
      <c r="C207" s="1156"/>
      <c r="D207" s="1156"/>
      <c r="E207" s="1156"/>
      <c r="F207" s="1157"/>
      <c r="G207" s="1157"/>
    </row>
    <row r="208" spans="1:7">
      <c r="A208" s="1156"/>
      <c r="B208" s="1156"/>
      <c r="C208" s="1156"/>
      <c r="D208" s="1156"/>
      <c r="E208" s="1156"/>
      <c r="F208" s="1157"/>
      <c r="G208" s="1157"/>
    </row>
    <row r="209" spans="1:7">
      <c r="A209" s="1156"/>
      <c r="B209" s="1156"/>
      <c r="C209" s="1156"/>
      <c r="D209" s="1156"/>
      <c r="E209" s="1156"/>
      <c r="F209" s="1157"/>
      <c r="G209" s="1157"/>
    </row>
    <row r="210" spans="1:7">
      <c r="A210" s="1156"/>
      <c r="B210" s="1156"/>
      <c r="C210" s="1156"/>
      <c r="D210" s="1156"/>
      <c r="E210" s="1156"/>
      <c r="F210" s="1157"/>
      <c r="G210" s="1157"/>
    </row>
    <row r="211" spans="1:7">
      <c r="A211" s="1156"/>
      <c r="B211" s="1156"/>
      <c r="C211" s="1156"/>
      <c r="D211" s="1156"/>
      <c r="E211" s="1156"/>
      <c r="F211" s="1157"/>
      <c r="G211" s="1157"/>
    </row>
    <row r="212" spans="1:7">
      <c r="A212" s="1156"/>
      <c r="B212" s="1156"/>
      <c r="C212" s="1156"/>
      <c r="D212" s="1156"/>
      <c r="E212" s="1156"/>
      <c r="F212" s="1157"/>
      <c r="G212" s="1157"/>
    </row>
    <row r="213" spans="1:7">
      <c r="A213" s="1156"/>
      <c r="B213" s="1156"/>
      <c r="C213" s="1156"/>
      <c r="D213" s="1156"/>
      <c r="E213" s="1156"/>
      <c r="F213" s="1157"/>
      <c r="G213" s="1157"/>
    </row>
    <row r="214" spans="1:7">
      <c r="A214" s="1156"/>
      <c r="B214" s="1156"/>
      <c r="C214" s="1156"/>
      <c r="D214" s="1156"/>
      <c r="E214" s="1156"/>
      <c r="F214" s="1157"/>
      <c r="G214" s="1157"/>
    </row>
    <row r="215" spans="1:7">
      <c r="A215" s="1156"/>
      <c r="B215" s="1156"/>
      <c r="C215" s="1156"/>
      <c r="D215" s="1156"/>
      <c r="E215" s="1156"/>
      <c r="F215" s="1157"/>
      <c r="G215" s="1157"/>
    </row>
    <row r="216" spans="1:7">
      <c r="A216" s="1156"/>
      <c r="B216" s="1156"/>
      <c r="C216" s="1156"/>
      <c r="D216" s="1156"/>
      <c r="E216" s="1156"/>
      <c r="F216" s="1157"/>
      <c r="G216" s="1157"/>
    </row>
    <row r="217" spans="1:7">
      <c r="A217" s="1156"/>
      <c r="B217" s="1156"/>
      <c r="C217" s="1156"/>
      <c r="D217" s="1156"/>
      <c r="E217" s="1156"/>
      <c r="F217" s="1157"/>
      <c r="G217" s="1157"/>
    </row>
    <row r="218" spans="1:7">
      <c r="A218" s="1156"/>
      <c r="B218" s="1156"/>
      <c r="C218" s="1156"/>
      <c r="D218" s="1156"/>
      <c r="E218" s="1156"/>
      <c r="F218" s="1157"/>
      <c r="G218" s="1157"/>
    </row>
    <row r="219" spans="1:7">
      <c r="A219" s="1156"/>
      <c r="B219" s="1156"/>
      <c r="C219" s="1156"/>
      <c r="D219" s="1156"/>
      <c r="E219" s="1156"/>
      <c r="F219" s="1157"/>
      <c r="G219" s="1157"/>
    </row>
    <row r="220" spans="1:7">
      <c r="A220" s="1156"/>
      <c r="B220" s="1156"/>
      <c r="C220" s="1156"/>
      <c r="D220" s="1156"/>
      <c r="E220" s="1156"/>
      <c r="F220" s="1157"/>
      <c r="G220" s="1157"/>
    </row>
    <row r="221" spans="1:7">
      <c r="A221" s="1156"/>
      <c r="B221" s="1156"/>
      <c r="C221" s="1156"/>
      <c r="D221" s="1156"/>
      <c r="E221" s="1156"/>
      <c r="F221" s="1157"/>
      <c r="G221" s="1157"/>
    </row>
    <row r="222" spans="1:7">
      <c r="A222" s="1156"/>
      <c r="B222" s="1156"/>
      <c r="C222" s="1156"/>
      <c r="D222" s="1156"/>
      <c r="E222" s="1156"/>
      <c r="F222" s="1157"/>
      <c r="G222" s="1157"/>
    </row>
    <row r="223" spans="1:7">
      <c r="A223" s="1156"/>
      <c r="B223" s="1156"/>
      <c r="C223" s="1156"/>
      <c r="D223" s="1156"/>
      <c r="E223" s="1156"/>
      <c r="F223" s="1157"/>
      <c r="G223" s="1157"/>
    </row>
    <row r="224" spans="1:7">
      <c r="A224" s="1156"/>
      <c r="B224" s="1156"/>
      <c r="C224" s="1156"/>
      <c r="D224" s="1156"/>
      <c r="E224" s="1156"/>
      <c r="F224" s="1157"/>
      <c r="G224" s="1157"/>
    </row>
    <row r="225" spans="1:7">
      <c r="A225" s="1156"/>
      <c r="B225" s="1156"/>
      <c r="C225" s="1156"/>
      <c r="D225" s="1156"/>
      <c r="E225" s="1156"/>
      <c r="F225" s="1157"/>
      <c r="G225" s="1157"/>
    </row>
    <row r="226" spans="1:7">
      <c r="A226" s="1156"/>
      <c r="B226" s="1156"/>
      <c r="C226" s="1156"/>
      <c r="D226" s="1156"/>
      <c r="E226" s="1156"/>
      <c r="F226" s="1157"/>
      <c r="G226" s="1157"/>
    </row>
    <row r="227" spans="1:7">
      <c r="A227" s="1156"/>
      <c r="B227" s="1156"/>
      <c r="C227" s="1156"/>
      <c r="D227" s="1156"/>
      <c r="E227" s="1156"/>
      <c r="F227" s="1157"/>
      <c r="G227" s="1157"/>
    </row>
    <row r="228" spans="1:7">
      <c r="A228" s="1156"/>
      <c r="B228" s="1156"/>
      <c r="C228" s="1156"/>
      <c r="D228" s="1156"/>
      <c r="E228" s="1156"/>
      <c r="F228" s="1157"/>
      <c r="G228" s="1157"/>
    </row>
    <row r="229" spans="1:7">
      <c r="A229" s="1156"/>
      <c r="B229" s="1156"/>
      <c r="C229" s="1156"/>
      <c r="D229" s="1156"/>
      <c r="E229" s="1156"/>
      <c r="F229" s="1157"/>
      <c r="G229" s="1157"/>
    </row>
    <row r="230" spans="1:7">
      <c r="A230" s="1156"/>
      <c r="B230" s="1156"/>
      <c r="C230" s="1156"/>
      <c r="D230" s="1156"/>
      <c r="E230" s="1156"/>
      <c r="F230" s="1157"/>
      <c r="G230" s="1157"/>
    </row>
    <row r="231" spans="1:7">
      <c r="A231" s="1156"/>
      <c r="B231" s="1156"/>
      <c r="C231" s="1156"/>
      <c r="D231" s="1156"/>
      <c r="E231" s="1156"/>
      <c r="F231" s="1157"/>
      <c r="G231" s="1157"/>
    </row>
    <row r="232" spans="1:7">
      <c r="A232" s="1156"/>
      <c r="B232" s="1156"/>
      <c r="C232" s="1156"/>
      <c r="D232" s="1156"/>
      <c r="E232" s="1156"/>
      <c r="F232" s="1157"/>
      <c r="G232" s="1157"/>
    </row>
    <row r="233" spans="1:7">
      <c r="A233" s="1156"/>
      <c r="B233" s="1156"/>
      <c r="C233" s="1156"/>
      <c r="D233" s="1156"/>
      <c r="E233" s="1156"/>
      <c r="F233" s="1157"/>
      <c r="G233" s="1157"/>
    </row>
    <row r="234" spans="1:7">
      <c r="A234" s="1156"/>
      <c r="B234" s="1156"/>
      <c r="C234" s="1156"/>
      <c r="D234" s="1156"/>
      <c r="E234" s="1156"/>
      <c r="F234" s="1157"/>
      <c r="G234" s="1157"/>
    </row>
    <row r="235" spans="1:7">
      <c r="A235" s="1156"/>
      <c r="B235" s="1156"/>
      <c r="C235" s="1156"/>
      <c r="D235" s="1156"/>
      <c r="E235" s="1156"/>
      <c r="F235" s="1157"/>
      <c r="G235" s="1157"/>
    </row>
    <row r="236" spans="1:7">
      <c r="A236" s="1156"/>
      <c r="B236" s="1156"/>
      <c r="C236" s="1156"/>
      <c r="D236" s="1156"/>
      <c r="E236" s="1156"/>
      <c r="F236" s="1157"/>
      <c r="G236" s="1157"/>
    </row>
    <row r="237" spans="1:7">
      <c r="A237" s="1156"/>
      <c r="B237" s="1156"/>
      <c r="C237" s="1156"/>
      <c r="D237" s="1156"/>
      <c r="E237" s="1156"/>
      <c r="F237" s="1157"/>
      <c r="G237" s="1157"/>
    </row>
    <row r="238" spans="1:7">
      <c r="A238" s="1156"/>
      <c r="B238" s="1156"/>
      <c r="C238" s="1156"/>
      <c r="D238" s="1156"/>
      <c r="E238" s="1156"/>
      <c r="F238" s="1157"/>
      <c r="G238" s="1157"/>
    </row>
    <row r="239" spans="1:7">
      <c r="A239" s="1156"/>
      <c r="B239" s="1156"/>
      <c r="C239" s="1156"/>
      <c r="D239" s="1156"/>
      <c r="E239" s="1156"/>
      <c r="F239" s="1157"/>
      <c r="G239" s="1157"/>
    </row>
    <row r="240" spans="1:7">
      <c r="A240" s="1156"/>
      <c r="B240" s="1156"/>
      <c r="C240" s="1156"/>
      <c r="D240" s="1156"/>
      <c r="E240" s="1156"/>
      <c r="F240" s="1157"/>
      <c r="G240" s="1157"/>
    </row>
    <row r="241" spans="1:7">
      <c r="A241" s="1156"/>
      <c r="B241" s="1156"/>
      <c r="C241" s="1156"/>
      <c r="D241" s="1156"/>
      <c r="E241" s="1156"/>
      <c r="F241" s="1157"/>
      <c r="G241" s="1157"/>
    </row>
    <row r="242" spans="1:7">
      <c r="A242" s="1156"/>
      <c r="B242" s="1156"/>
      <c r="C242" s="1156"/>
      <c r="D242" s="1156"/>
      <c r="E242" s="1156"/>
      <c r="F242" s="1157"/>
      <c r="G242" s="1157"/>
    </row>
    <row r="243" spans="1:7">
      <c r="A243" s="1156"/>
      <c r="B243" s="1156"/>
      <c r="C243" s="1156"/>
      <c r="D243" s="1156"/>
      <c r="E243" s="1156"/>
      <c r="F243" s="1157"/>
      <c r="G243" s="1157"/>
    </row>
    <row r="244" spans="1:7">
      <c r="A244" s="1156"/>
      <c r="B244" s="1156"/>
      <c r="C244" s="1156"/>
      <c r="D244" s="1156"/>
      <c r="E244" s="1156"/>
      <c r="F244" s="1157"/>
      <c r="G244" s="1157"/>
    </row>
    <row r="245" spans="1:7">
      <c r="A245" s="1156"/>
      <c r="B245" s="1156"/>
      <c r="C245" s="1156"/>
      <c r="D245" s="1156"/>
      <c r="E245" s="1156"/>
      <c r="F245" s="1157"/>
      <c r="G245" s="1157"/>
    </row>
    <row r="246" spans="1:7">
      <c r="A246" s="1156"/>
      <c r="B246" s="1156"/>
      <c r="C246" s="1156"/>
      <c r="D246" s="1156"/>
      <c r="E246" s="1156"/>
      <c r="F246" s="1157"/>
      <c r="G246" s="1157"/>
    </row>
    <row r="247" spans="1:7">
      <c r="A247" s="1156"/>
      <c r="B247" s="1156"/>
      <c r="C247" s="1156"/>
      <c r="D247" s="1156"/>
      <c r="E247" s="1156"/>
      <c r="F247" s="1157"/>
      <c r="G247" s="1157"/>
    </row>
    <row r="248" spans="1:7">
      <c r="A248" s="1156"/>
      <c r="B248" s="1156"/>
      <c r="C248" s="1156"/>
      <c r="D248" s="1156"/>
      <c r="E248" s="1156"/>
      <c r="F248" s="1157"/>
      <c r="G248" s="1157"/>
    </row>
    <row r="249" spans="1:7">
      <c r="A249" s="1156"/>
      <c r="B249" s="1156"/>
      <c r="C249" s="1156"/>
      <c r="D249" s="1156"/>
      <c r="E249" s="1156"/>
      <c r="F249" s="1157"/>
      <c r="G249" s="1157"/>
    </row>
    <row r="250" spans="1:7">
      <c r="A250" s="1156"/>
      <c r="B250" s="1156"/>
      <c r="C250" s="1156"/>
      <c r="D250" s="1156"/>
      <c r="E250" s="1156"/>
      <c r="F250" s="1157"/>
      <c r="G250" s="1157"/>
    </row>
    <row r="251" spans="1:7">
      <c r="A251" s="1156"/>
      <c r="B251" s="1156"/>
      <c r="C251" s="1156"/>
      <c r="D251" s="1156"/>
      <c r="E251" s="1156"/>
      <c r="F251" s="1157"/>
      <c r="G251" s="1157"/>
    </row>
    <row r="252" spans="1:7">
      <c r="A252" s="1156"/>
      <c r="B252" s="1156"/>
      <c r="C252" s="1156"/>
      <c r="D252" s="1156"/>
      <c r="E252" s="1156"/>
      <c r="F252" s="1157"/>
      <c r="G252" s="1157"/>
    </row>
    <row r="253" spans="1:7">
      <c r="A253" s="1156"/>
      <c r="B253" s="1156"/>
      <c r="C253" s="1156"/>
      <c r="D253" s="1156"/>
      <c r="E253" s="1156"/>
      <c r="F253" s="1157"/>
      <c r="G253" s="1157"/>
    </row>
    <row r="254" spans="1:7">
      <c r="A254" s="1156"/>
      <c r="B254" s="1156"/>
      <c r="C254" s="1156"/>
      <c r="D254" s="1156"/>
      <c r="E254" s="1156"/>
      <c r="F254" s="1157"/>
      <c r="G254" s="1157"/>
    </row>
    <row r="255" spans="1:7">
      <c r="A255" s="1156"/>
      <c r="B255" s="1156"/>
      <c r="C255" s="1156"/>
      <c r="D255" s="1156"/>
      <c r="E255" s="1156"/>
      <c r="F255" s="1157"/>
      <c r="G255" s="1157"/>
    </row>
    <row r="256" spans="1:7">
      <c r="A256" s="1156"/>
      <c r="B256" s="1156"/>
      <c r="C256" s="1156"/>
      <c r="D256" s="1156"/>
      <c r="E256" s="1156"/>
      <c r="F256" s="1157"/>
      <c r="G256" s="1157"/>
    </row>
    <row r="257" spans="1:7">
      <c r="A257" s="1156"/>
      <c r="B257" s="1156"/>
      <c r="C257" s="1156"/>
      <c r="D257" s="1156"/>
      <c r="E257" s="1156"/>
      <c r="F257" s="1157"/>
      <c r="G257" s="1157"/>
    </row>
    <row r="258" spans="1:7">
      <c r="A258" s="1156"/>
      <c r="B258" s="1156"/>
      <c r="C258" s="1156"/>
      <c r="D258" s="1156"/>
      <c r="E258" s="1156"/>
      <c r="F258" s="1157"/>
      <c r="G258" s="1157"/>
    </row>
    <row r="259" spans="1:7">
      <c r="A259" s="1156"/>
      <c r="B259" s="1156"/>
      <c r="C259" s="1156"/>
      <c r="D259" s="1156"/>
      <c r="E259" s="1156"/>
      <c r="F259" s="1157"/>
      <c r="G259" s="1157"/>
    </row>
    <row r="260" spans="1:7">
      <c r="A260" s="1156"/>
      <c r="B260" s="1156"/>
      <c r="C260" s="1156"/>
      <c r="D260" s="1156"/>
      <c r="E260" s="1156"/>
      <c r="F260" s="1157"/>
      <c r="G260" s="1157"/>
    </row>
    <row r="261" spans="1:7">
      <c r="A261" s="1156"/>
      <c r="B261" s="1156"/>
      <c r="C261" s="1156"/>
      <c r="D261" s="1156"/>
      <c r="E261" s="1156"/>
      <c r="F261" s="1157"/>
      <c r="G261" s="1157"/>
    </row>
    <row r="262" spans="1:7">
      <c r="A262" s="1156"/>
      <c r="B262" s="1156"/>
      <c r="C262" s="1156"/>
      <c r="D262" s="1156"/>
      <c r="E262" s="1156"/>
      <c r="F262" s="1157"/>
      <c r="G262" s="1157"/>
    </row>
    <row r="263" spans="1:7">
      <c r="A263" s="1156"/>
      <c r="B263" s="1156"/>
      <c r="C263" s="1156"/>
      <c r="D263" s="1156"/>
      <c r="E263" s="1156"/>
      <c r="F263" s="1157"/>
      <c r="G263" s="1157"/>
    </row>
    <row r="264" spans="1:7">
      <c r="A264" s="1156"/>
      <c r="B264" s="1156"/>
      <c r="C264" s="1156"/>
      <c r="D264" s="1156"/>
      <c r="E264" s="1156"/>
      <c r="F264" s="1157"/>
      <c r="G264" s="1157"/>
    </row>
    <row r="265" spans="1:7">
      <c r="A265" s="1156"/>
      <c r="B265" s="1156"/>
      <c r="C265" s="1156"/>
      <c r="D265" s="1156"/>
      <c r="E265" s="1156"/>
      <c r="F265" s="1157"/>
      <c r="G265" s="1157"/>
    </row>
    <row r="266" spans="1:7">
      <c r="A266" s="1156"/>
      <c r="B266" s="1156"/>
      <c r="C266" s="1156"/>
      <c r="D266" s="1156"/>
      <c r="E266" s="1156"/>
      <c r="F266" s="1157"/>
      <c r="G266" s="1157"/>
    </row>
    <row r="267" spans="1:7">
      <c r="A267" s="1156"/>
      <c r="B267" s="1156"/>
      <c r="C267" s="1156"/>
      <c r="D267" s="1156"/>
      <c r="E267" s="1156"/>
      <c r="F267" s="1157"/>
      <c r="G267" s="1157"/>
    </row>
    <row r="268" spans="1:7">
      <c r="A268" s="1156"/>
      <c r="B268" s="1156"/>
      <c r="C268" s="1156"/>
      <c r="D268" s="1156"/>
      <c r="E268" s="1156"/>
      <c r="F268" s="1157"/>
      <c r="G268" s="1157"/>
    </row>
    <row r="269" spans="1:7">
      <c r="A269" s="1156"/>
      <c r="B269" s="1156"/>
      <c r="C269" s="1156"/>
      <c r="D269" s="1156"/>
      <c r="E269" s="1156"/>
      <c r="F269" s="1157"/>
      <c r="G269" s="1157"/>
    </row>
    <row r="270" spans="1:7">
      <c r="A270" s="1156"/>
      <c r="B270" s="1156"/>
      <c r="C270" s="1156"/>
      <c r="D270" s="1156"/>
      <c r="E270" s="1156"/>
      <c r="F270" s="1157"/>
      <c r="G270" s="1157"/>
    </row>
    <row r="271" spans="1:7">
      <c r="A271" s="1156"/>
      <c r="B271" s="1156"/>
      <c r="C271" s="1156"/>
      <c r="D271" s="1156"/>
      <c r="E271" s="1156"/>
      <c r="F271" s="1157"/>
      <c r="G271" s="1157"/>
    </row>
    <row r="272" spans="1:7">
      <c r="A272" s="1156"/>
      <c r="B272" s="1156"/>
      <c r="C272" s="1156"/>
      <c r="D272" s="1156"/>
      <c r="E272" s="1156"/>
      <c r="F272" s="1157"/>
      <c r="G272" s="1157"/>
    </row>
    <row r="273" spans="1:7">
      <c r="A273" s="1156"/>
      <c r="B273" s="1156"/>
      <c r="C273" s="1156"/>
      <c r="D273" s="1156"/>
      <c r="E273" s="1156"/>
      <c r="F273" s="1157"/>
      <c r="G273" s="1157"/>
    </row>
    <row r="274" spans="1:7">
      <c r="A274" s="1156"/>
      <c r="B274" s="1156"/>
      <c r="C274" s="1156"/>
      <c r="D274" s="1156"/>
      <c r="E274" s="1156"/>
      <c r="F274" s="1157"/>
      <c r="G274" s="1157"/>
    </row>
    <row r="275" spans="1:7">
      <c r="A275" s="1156"/>
      <c r="B275" s="1156"/>
      <c r="C275" s="1156"/>
      <c r="D275" s="1156"/>
      <c r="E275" s="1156"/>
      <c r="F275" s="1157"/>
      <c r="G275" s="1157"/>
    </row>
    <row r="276" spans="1:7">
      <c r="A276" s="1156"/>
      <c r="B276" s="1156"/>
      <c r="C276" s="1156"/>
      <c r="D276" s="1156"/>
      <c r="E276" s="1156"/>
      <c r="F276" s="1157"/>
      <c r="G276" s="1157"/>
    </row>
    <row r="277" spans="1:7">
      <c r="A277" s="1156"/>
      <c r="B277" s="1156"/>
      <c r="C277" s="1156"/>
      <c r="D277" s="1156"/>
      <c r="E277" s="1156"/>
      <c r="F277" s="1157"/>
      <c r="G277" s="1157"/>
    </row>
    <row r="278" spans="1:7">
      <c r="A278" s="1156"/>
      <c r="B278" s="1156"/>
      <c r="C278" s="1156"/>
      <c r="D278" s="1156"/>
      <c r="E278" s="1156"/>
      <c r="F278" s="1157"/>
      <c r="G278" s="1157"/>
    </row>
    <row r="279" spans="1:7">
      <c r="A279" s="1156"/>
      <c r="B279" s="1156"/>
      <c r="C279" s="1156"/>
      <c r="D279" s="1156"/>
      <c r="E279" s="1156"/>
      <c r="F279" s="1157"/>
      <c r="G279" s="1157"/>
    </row>
    <row r="280" spans="1:7">
      <c r="A280" s="1156"/>
      <c r="B280" s="1156"/>
      <c r="C280" s="1156"/>
      <c r="D280" s="1156"/>
      <c r="E280" s="1156"/>
      <c r="F280" s="1157"/>
      <c r="G280" s="1157"/>
    </row>
    <row r="281" spans="1:7">
      <c r="A281" s="1156"/>
      <c r="B281" s="1156"/>
      <c r="C281" s="1156"/>
      <c r="D281" s="1156"/>
      <c r="E281" s="1156"/>
      <c r="F281" s="1157"/>
      <c r="G281" s="1157"/>
    </row>
    <row r="282" spans="1:7">
      <c r="A282" s="1156"/>
      <c r="B282" s="1156"/>
      <c r="C282" s="1156"/>
      <c r="D282" s="1156"/>
      <c r="E282" s="1156"/>
      <c r="F282" s="1157"/>
      <c r="G282" s="1157"/>
    </row>
    <row r="283" spans="1:7">
      <c r="A283" s="1156"/>
      <c r="B283" s="1156"/>
      <c r="C283" s="1156"/>
      <c r="D283" s="1156"/>
      <c r="E283" s="1156"/>
      <c r="F283" s="1157"/>
      <c r="G283" s="1157"/>
    </row>
    <row r="284" spans="1:7">
      <c r="A284" s="1156"/>
      <c r="B284" s="1156"/>
      <c r="C284" s="1156"/>
      <c r="D284" s="1156"/>
      <c r="E284" s="1156"/>
      <c r="F284" s="1157"/>
      <c r="G284" s="1157"/>
    </row>
    <row r="285" spans="1:7">
      <c r="A285" s="1156"/>
      <c r="B285" s="1156"/>
      <c r="C285" s="1156"/>
      <c r="D285" s="1156"/>
      <c r="E285" s="1156"/>
      <c r="F285" s="1157"/>
      <c r="G285" s="1157"/>
    </row>
    <row r="286" spans="1:7">
      <c r="A286" s="1156"/>
      <c r="B286" s="1156"/>
      <c r="C286" s="1156"/>
      <c r="D286" s="1156"/>
      <c r="E286" s="1156"/>
      <c r="F286" s="1157"/>
      <c r="G286" s="1157"/>
    </row>
    <row r="287" spans="1:7">
      <c r="A287" s="1156"/>
      <c r="B287" s="1156"/>
      <c r="C287" s="1156"/>
      <c r="D287" s="1156"/>
      <c r="E287" s="1156"/>
      <c r="F287" s="1157"/>
      <c r="G287" s="1157"/>
    </row>
    <row r="288" spans="1:7">
      <c r="A288" s="1156"/>
      <c r="B288" s="1156"/>
      <c r="C288" s="1156"/>
      <c r="D288" s="1156"/>
      <c r="E288" s="1156"/>
      <c r="F288" s="1157"/>
      <c r="G288" s="1157"/>
    </row>
    <row r="289" spans="1:7">
      <c r="A289" s="1156"/>
      <c r="B289" s="1156"/>
      <c r="C289" s="1156"/>
      <c r="D289" s="1156"/>
      <c r="E289" s="1156"/>
      <c r="F289" s="1157"/>
      <c r="G289" s="1157"/>
    </row>
    <row r="290" spans="1:7">
      <c r="A290" s="1156"/>
      <c r="B290" s="1156"/>
      <c r="C290" s="1156"/>
      <c r="D290" s="1156"/>
      <c r="E290" s="1156"/>
      <c r="F290" s="1157"/>
      <c r="G290" s="1157"/>
    </row>
    <row r="291" spans="1:7">
      <c r="A291" s="1156"/>
      <c r="B291" s="1156"/>
      <c r="C291" s="1156"/>
      <c r="D291" s="1156"/>
      <c r="E291" s="1156"/>
      <c r="F291" s="1157"/>
      <c r="G291" s="1157"/>
    </row>
    <row r="292" spans="1:7">
      <c r="A292" s="1156"/>
      <c r="B292" s="1156"/>
      <c r="C292" s="1156"/>
      <c r="D292" s="1156"/>
      <c r="E292" s="1156"/>
      <c r="F292" s="1157"/>
      <c r="G292" s="1157"/>
    </row>
    <row r="293" spans="1:7">
      <c r="A293" s="1156"/>
      <c r="B293" s="1156"/>
      <c r="C293" s="1156"/>
      <c r="D293" s="1156"/>
      <c r="E293" s="1156"/>
      <c r="F293" s="1157"/>
      <c r="G293" s="1157"/>
    </row>
    <row r="294" spans="1:7">
      <c r="A294" s="1156"/>
      <c r="B294" s="1156"/>
      <c r="C294" s="1156"/>
      <c r="D294" s="1156"/>
      <c r="E294" s="1156"/>
      <c r="F294" s="1157"/>
      <c r="G294" s="1157"/>
    </row>
    <row r="295" spans="1:7">
      <c r="A295" s="1156"/>
      <c r="B295" s="1156"/>
      <c r="C295" s="1156"/>
      <c r="D295" s="1156"/>
      <c r="E295" s="1156"/>
      <c r="F295" s="1157"/>
      <c r="G295" s="1157"/>
    </row>
    <row r="296" spans="1:7">
      <c r="A296" s="1156"/>
      <c r="B296" s="1156"/>
      <c r="C296" s="1156"/>
      <c r="D296" s="1156"/>
      <c r="E296" s="1156"/>
      <c r="F296" s="1157"/>
      <c r="G296" s="1157"/>
    </row>
    <row r="297" spans="1:7">
      <c r="A297" s="1156"/>
      <c r="B297" s="1156"/>
      <c r="C297" s="1156"/>
      <c r="D297" s="1156"/>
      <c r="E297" s="1156"/>
      <c r="F297" s="1157"/>
      <c r="G297" s="1157"/>
    </row>
    <row r="298" spans="1:7">
      <c r="A298" s="1156"/>
      <c r="B298" s="1156"/>
      <c r="C298" s="1156"/>
      <c r="D298" s="1156"/>
      <c r="E298" s="1156"/>
      <c r="F298" s="1157"/>
      <c r="G298" s="1157"/>
    </row>
    <row r="299" spans="1:7">
      <c r="A299" s="1156"/>
      <c r="B299" s="1156"/>
      <c r="C299" s="1156"/>
      <c r="D299" s="1156"/>
      <c r="E299" s="1156"/>
      <c r="F299" s="1157"/>
      <c r="G299" s="1157"/>
    </row>
    <row r="300" spans="1:7">
      <c r="A300" s="1156"/>
      <c r="B300" s="1156"/>
      <c r="C300" s="1156"/>
      <c r="D300" s="1156"/>
      <c r="E300" s="1156"/>
      <c r="F300" s="1157"/>
      <c r="G300" s="1157"/>
    </row>
    <row r="301" spans="1:7">
      <c r="A301" s="1156"/>
      <c r="B301" s="1156"/>
      <c r="C301" s="1156"/>
      <c r="D301" s="1156"/>
      <c r="E301" s="1156"/>
      <c r="F301" s="1157"/>
      <c r="G301" s="1157"/>
    </row>
    <row r="302" spans="1:7">
      <c r="A302" s="1156"/>
      <c r="B302" s="1156"/>
      <c r="C302" s="1156"/>
      <c r="D302" s="1156"/>
      <c r="E302" s="1156"/>
      <c r="F302" s="1157"/>
      <c r="G302" s="1157"/>
    </row>
    <row r="303" spans="1:7">
      <c r="A303" s="1156"/>
      <c r="B303" s="1156"/>
      <c r="C303" s="1156"/>
      <c r="D303" s="1156"/>
      <c r="E303" s="1156"/>
      <c r="F303" s="1157"/>
      <c r="G303" s="1157"/>
    </row>
    <row r="304" spans="1:7">
      <c r="A304" s="1156"/>
      <c r="B304" s="1156"/>
      <c r="C304" s="1156"/>
      <c r="D304" s="1156"/>
      <c r="E304" s="1156"/>
      <c r="F304" s="1157"/>
      <c r="G304" s="1157"/>
    </row>
    <row r="305" spans="1:7">
      <c r="A305" s="1156"/>
      <c r="B305" s="1156"/>
      <c r="C305" s="1156"/>
      <c r="D305" s="1156"/>
      <c r="E305" s="1156"/>
      <c r="F305" s="1157"/>
      <c r="G305" s="1157"/>
    </row>
    <row r="306" spans="1:7">
      <c r="A306" s="1156"/>
      <c r="B306" s="1156"/>
      <c r="C306" s="1156"/>
      <c r="D306" s="1156"/>
      <c r="E306" s="1156"/>
      <c r="F306" s="1157"/>
      <c r="G306" s="1157"/>
    </row>
    <row r="307" spans="1:7">
      <c r="A307" s="1156"/>
      <c r="B307" s="1156"/>
      <c r="C307" s="1156"/>
      <c r="D307" s="1156"/>
      <c r="E307" s="1156"/>
      <c r="F307" s="1157"/>
      <c r="G307" s="1157"/>
    </row>
    <row r="308" spans="1:7">
      <c r="A308" s="1156"/>
      <c r="B308" s="1156"/>
      <c r="C308" s="1156"/>
      <c r="D308" s="1156"/>
      <c r="E308" s="1156"/>
      <c r="F308" s="1157"/>
      <c r="G308" s="1157"/>
    </row>
    <row r="309" spans="1:7">
      <c r="A309" s="1156"/>
      <c r="B309" s="1156"/>
      <c r="C309" s="1156"/>
      <c r="D309" s="1156"/>
      <c r="E309" s="1156"/>
      <c r="F309" s="1157"/>
      <c r="G309" s="1157"/>
    </row>
    <row r="310" spans="1:7">
      <c r="A310" s="1156"/>
      <c r="B310" s="1156"/>
      <c r="C310" s="1156"/>
      <c r="D310" s="1156"/>
      <c r="E310" s="1156"/>
      <c r="F310" s="1157"/>
      <c r="G310" s="1157"/>
    </row>
    <row r="311" spans="1:7">
      <c r="A311" s="1156"/>
      <c r="B311" s="1156"/>
      <c r="C311" s="1156"/>
      <c r="D311" s="1156"/>
      <c r="E311" s="1156"/>
      <c r="F311" s="1157"/>
      <c r="G311" s="1157"/>
    </row>
    <row r="312" spans="1:7">
      <c r="A312" s="1156"/>
      <c r="B312" s="1156"/>
      <c r="C312" s="1156"/>
      <c r="D312" s="1156"/>
      <c r="E312" s="1156"/>
      <c r="F312" s="1157"/>
      <c r="G312" s="1157"/>
    </row>
    <row r="313" spans="1:7">
      <c r="A313" s="1156"/>
      <c r="B313" s="1156"/>
      <c r="C313" s="1156"/>
      <c r="D313" s="1156"/>
      <c r="E313" s="1156"/>
      <c r="F313" s="1157"/>
      <c r="G313" s="1157"/>
    </row>
    <row r="314" spans="1:7">
      <c r="A314" s="1156"/>
      <c r="B314" s="1156"/>
      <c r="C314" s="1156"/>
      <c r="D314" s="1156"/>
      <c r="E314" s="1156"/>
      <c r="F314" s="1157"/>
      <c r="G314" s="1157"/>
    </row>
    <row r="315" spans="1:7">
      <c r="A315" s="1156"/>
      <c r="B315" s="1156"/>
      <c r="C315" s="1156"/>
      <c r="D315" s="1156"/>
      <c r="E315" s="1156"/>
      <c r="F315" s="1157"/>
      <c r="G315" s="1157"/>
    </row>
    <row r="316" spans="1:7">
      <c r="A316" s="1156"/>
      <c r="B316" s="1156"/>
      <c r="C316" s="1156"/>
      <c r="D316" s="1156"/>
      <c r="E316" s="1156"/>
      <c r="F316" s="1157"/>
      <c r="G316" s="1157"/>
    </row>
    <row r="317" spans="1:7">
      <c r="A317" s="1156"/>
      <c r="B317" s="1156"/>
      <c r="C317" s="1156"/>
      <c r="D317" s="1156"/>
      <c r="E317" s="1156"/>
      <c r="F317" s="1157"/>
      <c r="G317" s="1157"/>
    </row>
    <row r="318" spans="1:7">
      <c r="A318" s="1156"/>
      <c r="B318" s="1156"/>
      <c r="C318" s="1156"/>
      <c r="D318" s="1156"/>
      <c r="E318" s="1156"/>
      <c r="F318" s="1157"/>
      <c r="G318" s="1157"/>
    </row>
    <row r="319" spans="1:7">
      <c r="A319" s="1156"/>
      <c r="B319" s="1156"/>
      <c r="C319" s="1156"/>
      <c r="D319" s="1156"/>
      <c r="E319" s="1156"/>
      <c r="F319" s="1157"/>
      <c r="G319" s="1157"/>
    </row>
    <row r="320" spans="1:7">
      <c r="A320" s="1156"/>
      <c r="B320" s="1156"/>
      <c r="C320" s="1156"/>
      <c r="D320" s="1156"/>
      <c r="E320" s="1156"/>
      <c r="F320" s="1157"/>
      <c r="G320" s="1157"/>
    </row>
    <row r="321" spans="1:7">
      <c r="A321" s="1156"/>
      <c r="B321" s="1156"/>
      <c r="C321" s="1156"/>
      <c r="D321" s="1156"/>
      <c r="E321" s="1156"/>
      <c r="F321" s="1157"/>
      <c r="G321" s="1157"/>
    </row>
    <row r="322" spans="1:7">
      <c r="A322" s="1156"/>
      <c r="B322" s="1156"/>
      <c r="C322" s="1156"/>
      <c r="D322" s="1156"/>
      <c r="E322" s="1156"/>
      <c r="F322" s="1157"/>
      <c r="G322" s="1157"/>
    </row>
    <row r="323" spans="1:7">
      <c r="A323" s="1156"/>
      <c r="B323" s="1156"/>
      <c r="C323" s="1156"/>
      <c r="D323" s="1156"/>
      <c r="E323" s="1156"/>
      <c r="F323" s="1157"/>
      <c r="G323" s="1157"/>
    </row>
    <row r="324" spans="1:7">
      <c r="A324" s="1156"/>
      <c r="B324" s="1156"/>
      <c r="C324" s="1156"/>
      <c r="D324" s="1156"/>
      <c r="E324" s="1156"/>
      <c r="F324" s="1157"/>
      <c r="G324" s="1157"/>
    </row>
    <row r="325" spans="1:7">
      <c r="A325" s="1156"/>
      <c r="B325" s="1156"/>
      <c r="C325" s="1156"/>
      <c r="D325" s="1156"/>
      <c r="E325" s="1156"/>
      <c r="F325" s="1157"/>
      <c r="G325" s="1157"/>
    </row>
    <row r="326" spans="1:7">
      <c r="A326" s="1156"/>
      <c r="B326" s="1156"/>
      <c r="C326" s="1156"/>
      <c r="D326" s="1156"/>
      <c r="E326" s="1156"/>
      <c r="F326" s="1157"/>
      <c r="G326" s="1157"/>
    </row>
    <row r="327" spans="1:7">
      <c r="A327" s="1156"/>
      <c r="B327" s="1156"/>
      <c r="C327" s="1156"/>
      <c r="D327" s="1156"/>
      <c r="E327" s="1156"/>
      <c r="F327" s="1157"/>
      <c r="G327" s="1157"/>
    </row>
    <row r="328" spans="1:7">
      <c r="A328" s="1156"/>
      <c r="B328" s="1156"/>
      <c r="C328" s="1156"/>
      <c r="D328" s="1156"/>
      <c r="E328" s="1156"/>
      <c r="F328" s="1157"/>
      <c r="G328" s="1157"/>
    </row>
    <row r="329" spans="1:7">
      <c r="A329" s="1156"/>
      <c r="B329" s="1156"/>
      <c r="C329" s="1156"/>
      <c r="D329" s="1156"/>
      <c r="E329" s="1156"/>
      <c r="F329" s="1157"/>
      <c r="G329" s="1157"/>
    </row>
    <row r="330" spans="1:7">
      <c r="A330" s="1156"/>
      <c r="B330" s="1156"/>
      <c r="C330" s="1156"/>
      <c r="D330" s="1156"/>
      <c r="E330" s="1156"/>
      <c r="F330" s="1157"/>
      <c r="G330" s="1157"/>
    </row>
    <row r="331" spans="1:7">
      <c r="A331" s="1156"/>
      <c r="B331" s="1156"/>
      <c r="C331" s="1156"/>
      <c r="D331" s="1156"/>
      <c r="E331" s="1156"/>
      <c r="F331" s="1157"/>
      <c r="G331" s="1157"/>
    </row>
    <row r="332" spans="1:7">
      <c r="A332" s="1156"/>
      <c r="B332" s="1156"/>
      <c r="C332" s="1156"/>
      <c r="D332" s="1156"/>
      <c r="E332" s="1156"/>
      <c r="F332" s="1157"/>
      <c r="G332" s="1157"/>
    </row>
    <row r="333" spans="1:7">
      <c r="A333" s="1156"/>
      <c r="B333" s="1156"/>
      <c r="C333" s="1156"/>
      <c r="D333" s="1156"/>
      <c r="E333" s="1156"/>
      <c r="F333" s="1157"/>
      <c r="G333" s="1157"/>
    </row>
    <row r="334" spans="1:7">
      <c r="A334" s="1156"/>
      <c r="B334" s="1156"/>
      <c r="C334" s="1156"/>
      <c r="D334" s="1156"/>
      <c r="E334" s="1156"/>
      <c r="F334" s="1157"/>
      <c r="G334" s="1157"/>
    </row>
    <row r="335" spans="1:7">
      <c r="A335" s="1156"/>
      <c r="B335" s="1156"/>
      <c r="C335" s="1156"/>
      <c r="D335" s="1156"/>
      <c r="E335" s="1156"/>
      <c r="F335" s="1157"/>
      <c r="G335" s="1157"/>
    </row>
    <row r="336" spans="1:7">
      <c r="A336" s="1156"/>
      <c r="B336" s="1156"/>
      <c r="C336" s="1156"/>
      <c r="D336" s="1156"/>
      <c r="E336" s="1156"/>
      <c r="F336" s="1157"/>
      <c r="G336" s="1157"/>
    </row>
    <row r="337" spans="1:7">
      <c r="A337" s="1156"/>
      <c r="B337" s="1156"/>
      <c r="C337" s="1156"/>
      <c r="D337" s="1156"/>
      <c r="E337" s="1156"/>
      <c r="F337" s="1157"/>
      <c r="G337" s="1157"/>
    </row>
    <row r="338" spans="1:7">
      <c r="A338" s="1156"/>
      <c r="B338" s="1156"/>
      <c r="C338" s="1156"/>
      <c r="D338" s="1156"/>
      <c r="E338" s="1156"/>
      <c r="F338" s="1157"/>
      <c r="G338" s="1157"/>
    </row>
    <row r="339" spans="1:7">
      <c r="A339" s="1156"/>
      <c r="B339" s="1156"/>
      <c r="C339" s="1156"/>
      <c r="D339" s="1156"/>
      <c r="E339" s="1156"/>
      <c r="F339" s="1157"/>
      <c r="G339" s="1157"/>
    </row>
    <row r="340" spans="1:7">
      <c r="A340" s="1156"/>
      <c r="B340" s="1156"/>
      <c r="C340" s="1156"/>
      <c r="D340" s="1156"/>
      <c r="E340" s="1156"/>
      <c r="F340" s="1157"/>
      <c r="G340" s="1157"/>
    </row>
    <row r="341" spans="1:7">
      <c r="A341" s="1156"/>
      <c r="B341" s="1156"/>
      <c r="C341" s="1156"/>
      <c r="D341" s="1156"/>
      <c r="E341" s="1156"/>
      <c r="F341" s="1157"/>
      <c r="G341" s="1157"/>
    </row>
    <row r="342" spans="1:7">
      <c r="A342" s="1156"/>
      <c r="B342" s="1156"/>
      <c r="C342" s="1156"/>
      <c r="D342" s="1156"/>
      <c r="E342" s="1156"/>
      <c r="F342" s="1157"/>
      <c r="G342" s="1157"/>
    </row>
    <row r="343" spans="1:7">
      <c r="A343" s="1156"/>
      <c r="B343" s="1156"/>
      <c r="C343" s="1156"/>
      <c r="D343" s="1156"/>
      <c r="E343" s="1156"/>
      <c r="F343" s="1157"/>
      <c r="G343" s="1157"/>
    </row>
    <row r="344" spans="1:7">
      <c r="A344" s="1156"/>
      <c r="B344" s="1156"/>
      <c r="C344" s="1156"/>
      <c r="D344" s="1156"/>
      <c r="E344" s="1156"/>
      <c r="F344" s="1157"/>
      <c r="G344" s="1157"/>
    </row>
    <row r="345" spans="1:7">
      <c r="A345" s="1156"/>
      <c r="B345" s="1156"/>
      <c r="C345" s="1156"/>
      <c r="D345" s="1156"/>
      <c r="E345" s="1156"/>
      <c r="F345" s="1157"/>
      <c r="G345" s="1157"/>
    </row>
    <row r="346" spans="1:7">
      <c r="A346" s="1156"/>
      <c r="B346" s="1156"/>
      <c r="C346" s="1156"/>
      <c r="D346" s="1156"/>
      <c r="E346" s="1156"/>
      <c r="F346" s="1157"/>
      <c r="G346" s="1157"/>
    </row>
    <row r="347" spans="1:7">
      <c r="A347" s="1156"/>
      <c r="B347" s="1156"/>
      <c r="C347" s="1156"/>
      <c r="D347" s="1156"/>
      <c r="E347" s="1156"/>
      <c r="F347" s="1157"/>
      <c r="G347" s="1157"/>
    </row>
    <row r="348" spans="1:7">
      <c r="A348" s="1156"/>
      <c r="B348" s="1156"/>
      <c r="C348" s="1156"/>
      <c r="D348" s="1156"/>
      <c r="E348" s="1156"/>
      <c r="F348" s="1157"/>
      <c r="G348" s="1157"/>
    </row>
    <row r="349" spans="1:7">
      <c r="A349" s="1156"/>
      <c r="B349" s="1156"/>
      <c r="C349" s="1156"/>
      <c r="D349" s="1156"/>
      <c r="E349" s="1156"/>
      <c r="F349" s="1157"/>
      <c r="G349" s="1157"/>
    </row>
    <row r="350" spans="1:7">
      <c r="A350" s="1156"/>
      <c r="B350" s="1156"/>
      <c r="C350" s="1156"/>
      <c r="D350" s="1156"/>
      <c r="E350" s="1156"/>
      <c r="F350" s="1157"/>
      <c r="G350" s="1157"/>
    </row>
    <row r="351" spans="1:7">
      <c r="A351" s="1156"/>
      <c r="B351" s="1156"/>
      <c r="C351" s="1156"/>
      <c r="D351" s="1156"/>
      <c r="E351" s="1156"/>
      <c r="F351" s="1157"/>
      <c r="G351" s="1157"/>
    </row>
    <row r="352" spans="1:7">
      <c r="A352" s="1156"/>
      <c r="B352" s="1156"/>
      <c r="C352" s="1156"/>
      <c r="D352" s="1156"/>
      <c r="E352" s="1156"/>
      <c r="F352" s="1157"/>
      <c r="G352" s="1157"/>
    </row>
    <row r="353" spans="1:7">
      <c r="A353" s="1156"/>
      <c r="B353" s="1156"/>
      <c r="C353" s="1156"/>
      <c r="D353" s="1156"/>
      <c r="E353" s="1156"/>
      <c r="F353" s="1157"/>
      <c r="G353" s="1157"/>
    </row>
    <row r="354" spans="1:7">
      <c r="A354" s="1156"/>
      <c r="B354" s="1156"/>
      <c r="C354" s="1156"/>
      <c r="D354" s="1156"/>
      <c r="E354" s="1156"/>
      <c r="F354" s="1157"/>
      <c r="G354" s="1157"/>
    </row>
    <row r="355" spans="1:7">
      <c r="A355" s="1156"/>
      <c r="B355" s="1156"/>
      <c r="C355" s="1156"/>
      <c r="D355" s="1156"/>
      <c r="E355" s="1156"/>
      <c r="F355" s="1157"/>
      <c r="G355" s="1157"/>
    </row>
    <row r="356" spans="1:7">
      <c r="A356" s="1156"/>
      <c r="B356" s="1156"/>
      <c r="C356" s="1156"/>
      <c r="D356" s="1156"/>
      <c r="E356" s="1156"/>
      <c r="F356" s="1157"/>
      <c r="G356" s="1157"/>
    </row>
    <row r="357" spans="1:7">
      <c r="A357" s="1156"/>
      <c r="B357" s="1156"/>
      <c r="C357" s="1156"/>
      <c r="D357" s="1156"/>
      <c r="E357" s="1156"/>
      <c r="F357" s="1157"/>
      <c r="G357" s="1157"/>
    </row>
    <row r="358" spans="1:7">
      <c r="A358" s="1156"/>
      <c r="B358" s="1156"/>
      <c r="C358" s="1156"/>
      <c r="D358" s="1156"/>
      <c r="E358" s="1156"/>
      <c r="F358" s="1157"/>
      <c r="G358" s="1157"/>
    </row>
    <row r="359" spans="1:7">
      <c r="A359" s="1156"/>
      <c r="B359" s="1156"/>
      <c r="C359" s="1156"/>
      <c r="D359" s="1156"/>
      <c r="E359" s="1156"/>
      <c r="F359" s="1157"/>
      <c r="G359" s="1157"/>
    </row>
    <row r="360" spans="1:7">
      <c r="A360" s="1156"/>
      <c r="B360" s="1156"/>
      <c r="C360" s="1156"/>
      <c r="D360" s="1156"/>
      <c r="E360" s="1156"/>
      <c r="F360" s="1157"/>
      <c r="G360" s="1157"/>
    </row>
    <row r="361" spans="1:7">
      <c r="A361" s="1156"/>
      <c r="B361" s="1156"/>
      <c r="C361" s="1156"/>
      <c r="D361" s="1156"/>
      <c r="E361" s="1156"/>
      <c r="F361" s="1157"/>
      <c r="G361" s="1157"/>
    </row>
    <row r="362" spans="1:7">
      <c r="A362" s="1156"/>
      <c r="B362" s="1156"/>
      <c r="C362" s="1156"/>
      <c r="D362" s="1156"/>
      <c r="E362" s="1156"/>
      <c r="F362" s="1157"/>
      <c r="G362" s="1157"/>
    </row>
    <row r="363" spans="1:7">
      <c r="A363" s="1156"/>
      <c r="B363" s="1156"/>
      <c r="C363" s="1156"/>
      <c r="D363" s="1156"/>
      <c r="E363" s="1156"/>
      <c r="F363" s="1157"/>
      <c r="G363" s="1157"/>
    </row>
    <row r="364" spans="1:7">
      <c r="A364" s="1156"/>
      <c r="B364" s="1156"/>
      <c r="C364" s="1156"/>
      <c r="D364" s="1156"/>
      <c r="E364" s="1156"/>
      <c r="F364" s="1157"/>
      <c r="G364" s="1157"/>
    </row>
    <row r="365" spans="1:7">
      <c r="A365" s="1156"/>
      <c r="B365" s="1156"/>
      <c r="C365" s="1156"/>
      <c r="D365" s="1156"/>
      <c r="E365" s="1156"/>
      <c r="F365" s="1157"/>
      <c r="G365" s="1157"/>
    </row>
    <row r="366" spans="1:7">
      <c r="A366" s="1156"/>
      <c r="B366" s="1156"/>
      <c r="C366" s="1156"/>
      <c r="D366" s="1156"/>
      <c r="E366" s="1156"/>
      <c r="F366" s="1157"/>
      <c r="G366" s="1157"/>
    </row>
    <row r="367" spans="1:7">
      <c r="A367" s="1156"/>
      <c r="B367" s="1156"/>
      <c r="C367" s="1156"/>
      <c r="D367" s="1156"/>
      <c r="E367" s="1156"/>
      <c r="F367" s="1157"/>
      <c r="G367" s="1157"/>
    </row>
    <row r="368" spans="1:7">
      <c r="A368" s="1156"/>
      <c r="B368" s="1156"/>
      <c r="C368" s="1156"/>
      <c r="D368" s="1156"/>
      <c r="E368" s="1156"/>
      <c r="F368" s="1157"/>
      <c r="G368" s="1157"/>
    </row>
    <row r="369" spans="1:7">
      <c r="A369" s="1156"/>
      <c r="B369" s="1156"/>
      <c r="C369" s="1156"/>
      <c r="D369" s="1156"/>
      <c r="E369" s="1156"/>
      <c r="F369" s="1157"/>
      <c r="G369" s="1157"/>
    </row>
    <row r="370" spans="1:7">
      <c r="A370" s="1156"/>
      <c r="B370" s="1156"/>
      <c r="C370" s="1156"/>
      <c r="D370" s="1156"/>
      <c r="E370" s="1156"/>
      <c r="F370" s="1157"/>
      <c r="G370" s="1157"/>
    </row>
    <row r="371" spans="1:7">
      <c r="A371" s="1156"/>
      <c r="B371" s="1156"/>
      <c r="C371" s="1156"/>
      <c r="D371" s="1156"/>
      <c r="E371" s="1156"/>
      <c r="F371" s="1157"/>
      <c r="G371" s="1157"/>
    </row>
    <row r="372" spans="1:7">
      <c r="A372" s="1156"/>
      <c r="B372" s="1156"/>
      <c r="C372" s="1156"/>
      <c r="D372" s="1156"/>
      <c r="E372" s="1156"/>
      <c r="F372" s="1157"/>
      <c r="G372" s="1157"/>
    </row>
    <row r="373" spans="1:7">
      <c r="A373" s="1156"/>
      <c r="B373" s="1156"/>
      <c r="C373" s="1156"/>
      <c r="D373" s="1156"/>
      <c r="E373" s="1156"/>
      <c r="F373" s="1157"/>
      <c r="G373" s="1157"/>
    </row>
    <row r="374" spans="1:7">
      <c r="A374" s="1156"/>
      <c r="B374" s="1156"/>
      <c r="C374" s="1156"/>
      <c r="D374" s="1156"/>
      <c r="E374" s="1156"/>
      <c r="F374" s="1157"/>
      <c r="G374" s="1157"/>
    </row>
    <row r="375" spans="1:7">
      <c r="A375" s="1156"/>
      <c r="B375" s="1156"/>
      <c r="C375" s="1156"/>
      <c r="D375" s="1156"/>
      <c r="E375" s="1156"/>
      <c r="F375" s="1157"/>
      <c r="G375" s="1157"/>
    </row>
    <row r="376" spans="1:7">
      <c r="A376" s="1156"/>
      <c r="B376" s="1156"/>
      <c r="C376" s="1156"/>
      <c r="D376" s="1156"/>
      <c r="E376" s="1156"/>
      <c r="F376" s="1157"/>
      <c r="G376" s="1157"/>
    </row>
    <row r="377" spans="1:7">
      <c r="A377" s="1156"/>
      <c r="B377" s="1156"/>
      <c r="C377" s="1156"/>
      <c r="D377" s="1156"/>
      <c r="E377" s="1156"/>
      <c r="F377" s="1157"/>
      <c r="G377" s="1157"/>
    </row>
    <row r="378" spans="1:7">
      <c r="A378" s="1156"/>
      <c r="B378" s="1156"/>
      <c r="C378" s="1156"/>
      <c r="D378" s="1156"/>
      <c r="E378" s="1156"/>
      <c r="F378" s="1157"/>
      <c r="G378" s="1157"/>
    </row>
    <row r="379" spans="1:7">
      <c r="A379" s="1156"/>
      <c r="B379" s="1156"/>
      <c r="C379" s="1156"/>
      <c r="D379" s="1156"/>
      <c r="E379" s="1156"/>
      <c r="F379" s="1157"/>
      <c r="G379" s="1157"/>
    </row>
    <row r="380" spans="1:7">
      <c r="A380" s="1156"/>
      <c r="B380" s="1156"/>
      <c r="C380" s="1156"/>
      <c r="D380" s="1156"/>
      <c r="E380" s="1156"/>
      <c r="F380" s="1157"/>
      <c r="G380" s="1157"/>
    </row>
    <row r="381" spans="1:7">
      <c r="A381" s="1156"/>
      <c r="B381" s="1156"/>
      <c r="C381" s="1156"/>
      <c r="D381" s="1156"/>
      <c r="E381" s="1156"/>
      <c r="F381" s="1157"/>
      <c r="G381" s="1157"/>
    </row>
    <row r="382" spans="1:7">
      <c r="A382" s="1156"/>
      <c r="B382" s="1156"/>
      <c r="C382" s="1156"/>
      <c r="D382" s="1156"/>
      <c r="E382" s="1156"/>
      <c r="F382" s="1157"/>
      <c r="G382" s="1157"/>
    </row>
    <row r="383" spans="1:7">
      <c r="A383" s="1156"/>
      <c r="B383" s="1156"/>
      <c r="C383" s="1156"/>
      <c r="D383" s="1156"/>
      <c r="E383" s="1156"/>
      <c r="F383" s="1157"/>
      <c r="G383" s="1157"/>
    </row>
    <row r="384" spans="1:7">
      <c r="A384" s="1156"/>
      <c r="B384" s="1156"/>
      <c r="C384" s="1156"/>
      <c r="D384" s="1156"/>
      <c r="E384" s="1156"/>
      <c r="F384" s="1157"/>
      <c r="G384" s="1157"/>
    </row>
    <row r="385" spans="1:7">
      <c r="A385" s="1156"/>
      <c r="B385" s="1156"/>
      <c r="C385" s="1156"/>
      <c r="D385" s="1156"/>
      <c r="E385" s="1156"/>
      <c r="F385" s="1157"/>
      <c r="G385" s="1157"/>
    </row>
    <row r="386" spans="1:7">
      <c r="A386" s="1156"/>
      <c r="B386" s="1156"/>
      <c r="C386" s="1156"/>
      <c r="D386" s="1156"/>
      <c r="E386" s="1156"/>
      <c r="F386" s="1157"/>
      <c r="G386" s="1157"/>
    </row>
    <row r="387" spans="1:7">
      <c r="A387" s="1156"/>
      <c r="B387" s="1156"/>
      <c r="C387" s="1156"/>
      <c r="D387" s="1156"/>
      <c r="E387" s="1156"/>
      <c r="F387" s="1157"/>
      <c r="G387" s="1157"/>
    </row>
    <row r="388" spans="1:7">
      <c r="A388" s="1156"/>
      <c r="B388" s="1156"/>
      <c r="C388" s="1156"/>
      <c r="D388" s="1156"/>
      <c r="E388" s="1156"/>
      <c r="F388" s="1157"/>
      <c r="G388" s="1157"/>
    </row>
    <row r="389" spans="1:7">
      <c r="A389" s="1156"/>
      <c r="B389" s="1156"/>
      <c r="C389" s="1156"/>
      <c r="D389" s="1156"/>
      <c r="E389" s="1156"/>
      <c r="F389" s="1157"/>
      <c r="G389" s="1157"/>
    </row>
    <row r="390" spans="1:7">
      <c r="A390" s="1156"/>
      <c r="B390" s="1156"/>
      <c r="C390" s="1156"/>
      <c r="D390" s="1156"/>
      <c r="E390" s="1156"/>
      <c r="F390" s="1157"/>
      <c r="G390" s="1157"/>
    </row>
    <row r="391" spans="1:7">
      <c r="A391" s="1156"/>
      <c r="B391" s="1156"/>
      <c r="C391" s="1156"/>
      <c r="D391" s="1156"/>
      <c r="E391" s="1156"/>
      <c r="F391" s="1157"/>
      <c r="G391" s="1157"/>
    </row>
    <row r="392" spans="1:7">
      <c r="A392" s="1156"/>
      <c r="B392" s="1156"/>
      <c r="C392" s="1156"/>
      <c r="D392" s="1156"/>
      <c r="E392" s="1156"/>
      <c r="F392" s="1157"/>
      <c r="G392" s="1157"/>
    </row>
    <row r="393" spans="1:7">
      <c r="A393" s="1156"/>
      <c r="B393" s="1156"/>
      <c r="C393" s="1156"/>
      <c r="D393" s="1156"/>
      <c r="E393" s="1156"/>
      <c r="F393" s="1157"/>
      <c r="G393" s="1157"/>
    </row>
    <row r="394" spans="1:7">
      <c r="A394" s="1156"/>
      <c r="B394" s="1156"/>
      <c r="C394" s="1156"/>
      <c r="D394" s="1156"/>
      <c r="E394" s="1156"/>
      <c r="F394" s="1157"/>
      <c r="G394" s="1157"/>
    </row>
    <row r="395" spans="1:7">
      <c r="A395" s="1156"/>
      <c r="B395" s="1156"/>
      <c r="C395" s="1156"/>
      <c r="D395" s="1156"/>
      <c r="E395" s="1156"/>
      <c r="F395" s="1157"/>
      <c r="G395" s="1157"/>
    </row>
    <row r="396" spans="1:7">
      <c r="A396" s="1156"/>
      <c r="B396" s="1156"/>
      <c r="C396" s="1156"/>
      <c r="D396" s="1156"/>
      <c r="E396" s="1156"/>
      <c r="F396" s="1157"/>
      <c r="G396" s="1157"/>
    </row>
    <row r="397" spans="1:7">
      <c r="A397" s="1156"/>
      <c r="B397" s="1156"/>
      <c r="C397" s="1156"/>
      <c r="D397" s="1156"/>
      <c r="E397" s="1156"/>
      <c r="F397" s="1157"/>
      <c r="G397" s="1157"/>
    </row>
    <row r="398" spans="1:7">
      <c r="A398" s="1156"/>
      <c r="B398" s="1156"/>
      <c r="C398" s="1156"/>
      <c r="D398" s="1156"/>
      <c r="E398" s="1156"/>
      <c r="F398" s="1157"/>
      <c r="G398" s="1157"/>
    </row>
    <row r="399" spans="1:7">
      <c r="A399" s="1156"/>
      <c r="B399" s="1156"/>
      <c r="C399" s="1156"/>
      <c r="D399" s="1156"/>
      <c r="E399" s="1156"/>
      <c r="F399" s="1157"/>
      <c r="G399" s="1157"/>
    </row>
    <row r="400" spans="1:7">
      <c r="A400" s="1156"/>
      <c r="B400" s="1156"/>
      <c r="C400" s="1156"/>
      <c r="D400" s="1156"/>
      <c r="E400" s="1156"/>
      <c r="F400" s="1157"/>
      <c r="G400" s="1157"/>
    </row>
    <row r="401" spans="1:7">
      <c r="A401" s="1156"/>
      <c r="B401" s="1156"/>
      <c r="C401" s="1156"/>
      <c r="D401" s="1156"/>
      <c r="E401" s="1156"/>
      <c r="F401" s="1157"/>
      <c r="G401" s="1157"/>
    </row>
    <row r="402" spans="1:7">
      <c r="A402" s="1156"/>
      <c r="B402" s="1156"/>
      <c r="C402" s="1156"/>
      <c r="D402" s="1156"/>
      <c r="E402" s="1156"/>
      <c r="F402" s="1157"/>
      <c r="G402" s="1157"/>
    </row>
    <row r="403" spans="1:7">
      <c r="A403" s="1156"/>
      <c r="B403" s="1156"/>
      <c r="C403" s="1156"/>
      <c r="D403" s="1156"/>
      <c r="E403" s="1156"/>
      <c r="F403" s="1157"/>
      <c r="G403" s="1157"/>
    </row>
    <row r="404" spans="1:7">
      <c r="A404" s="1156"/>
      <c r="B404" s="1156"/>
      <c r="C404" s="1156"/>
      <c r="D404" s="1156"/>
      <c r="E404" s="1156"/>
      <c r="F404" s="1157"/>
      <c r="G404" s="1157"/>
    </row>
    <row r="405" spans="1:7">
      <c r="A405" s="1156"/>
      <c r="B405" s="1156"/>
      <c r="C405" s="1156"/>
      <c r="D405" s="1156"/>
      <c r="E405" s="1156"/>
      <c r="F405" s="1157"/>
      <c r="G405" s="1157"/>
    </row>
    <row r="406" spans="1:7">
      <c r="A406" s="1156"/>
      <c r="B406" s="1156"/>
      <c r="C406" s="1156"/>
      <c r="D406" s="1156"/>
      <c r="E406" s="1156"/>
      <c r="F406" s="1157"/>
      <c r="G406" s="1157"/>
    </row>
    <row r="407" spans="1:7">
      <c r="A407" s="1156"/>
      <c r="B407" s="1156"/>
      <c r="C407" s="1156"/>
      <c r="D407" s="1156"/>
      <c r="E407" s="1156"/>
      <c r="F407" s="1157"/>
      <c r="G407" s="1157"/>
    </row>
    <row r="408" spans="1:7">
      <c r="A408" s="1156"/>
      <c r="B408" s="1156"/>
      <c r="C408" s="1156"/>
      <c r="D408" s="1156"/>
      <c r="E408" s="1156"/>
      <c r="F408" s="1157"/>
      <c r="G408" s="1157"/>
    </row>
    <row r="409" spans="1:7">
      <c r="A409" s="1156"/>
      <c r="B409" s="1156"/>
      <c r="C409" s="1156"/>
      <c r="D409" s="1156"/>
      <c r="E409" s="1156"/>
      <c r="F409" s="1157"/>
      <c r="G409" s="1157"/>
    </row>
    <row r="410" spans="1:7">
      <c r="A410" s="1156"/>
      <c r="B410" s="1156"/>
      <c r="C410" s="1156"/>
      <c r="D410" s="1156"/>
      <c r="E410" s="1156"/>
      <c r="F410" s="1157"/>
      <c r="G410" s="1157"/>
    </row>
    <row r="411" spans="1:7">
      <c r="A411" s="1156"/>
      <c r="B411" s="1156"/>
      <c r="C411" s="1156"/>
      <c r="D411" s="1156"/>
      <c r="E411" s="1156"/>
      <c r="F411" s="1157"/>
      <c r="G411" s="1157"/>
    </row>
    <row r="412" spans="1:7">
      <c r="A412" s="1156"/>
      <c r="B412" s="1156"/>
      <c r="C412" s="1156"/>
      <c r="D412" s="1156"/>
      <c r="E412" s="1156"/>
      <c r="F412" s="1157"/>
      <c r="G412" s="1157"/>
    </row>
    <row r="413" spans="1:7">
      <c r="A413" s="1156"/>
      <c r="B413" s="1156"/>
      <c r="C413" s="1156"/>
      <c r="D413" s="1156"/>
      <c r="E413" s="1156"/>
      <c r="F413" s="1157"/>
      <c r="G413" s="1157"/>
    </row>
    <row r="414" spans="1:7">
      <c r="A414" s="1156"/>
      <c r="B414" s="1156"/>
      <c r="C414" s="1156"/>
      <c r="D414" s="1156"/>
      <c r="E414" s="1156"/>
      <c r="F414" s="1157"/>
      <c r="G414" s="1157"/>
    </row>
    <row r="415" spans="1:7">
      <c r="A415" s="1156"/>
      <c r="B415" s="1156"/>
      <c r="C415" s="1156"/>
      <c r="D415" s="1156"/>
      <c r="E415" s="1156"/>
      <c r="F415" s="1157"/>
      <c r="G415" s="1157"/>
    </row>
    <row r="416" spans="1:7">
      <c r="A416" s="1156"/>
      <c r="B416" s="1156"/>
      <c r="C416" s="1156"/>
      <c r="D416" s="1156"/>
      <c r="E416" s="1156"/>
      <c r="F416" s="1157"/>
      <c r="G416" s="1157"/>
    </row>
    <row r="417" spans="1:7">
      <c r="A417" s="1156"/>
      <c r="B417" s="1156"/>
      <c r="C417" s="1156"/>
      <c r="D417" s="1156"/>
      <c r="E417" s="1156"/>
      <c r="F417" s="1157"/>
      <c r="G417" s="1157"/>
    </row>
    <row r="418" spans="1:7">
      <c r="A418" s="1156"/>
      <c r="B418" s="1156"/>
      <c r="C418" s="1156"/>
      <c r="D418" s="1156"/>
      <c r="E418" s="1156"/>
      <c r="F418" s="1157"/>
      <c r="G418" s="1157"/>
    </row>
    <row r="419" spans="1:7">
      <c r="A419" s="1156"/>
      <c r="B419" s="1156"/>
      <c r="C419" s="1156"/>
      <c r="D419" s="1156"/>
      <c r="E419" s="1156"/>
      <c r="F419" s="1157"/>
      <c r="G419" s="1157"/>
    </row>
    <row r="420" spans="1:7">
      <c r="A420" s="1156"/>
      <c r="B420" s="1156"/>
      <c r="C420" s="1156"/>
      <c r="D420" s="1156"/>
      <c r="E420" s="1156"/>
      <c r="F420" s="1157"/>
      <c r="G420" s="1157"/>
    </row>
    <row r="421" spans="1:7">
      <c r="A421" s="1156"/>
      <c r="B421" s="1156"/>
      <c r="C421" s="1156"/>
      <c r="D421" s="1156"/>
      <c r="E421" s="1156"/>
      <c r="F421" s="1157"/>
      <c r="G421" s="1157"/>
    </row>
    <row r="422" spans="1:7">
      <c r="A422" s="1156"/>
      <c r="B422" s="1156"/>
      <c r="C422" s="1156"/>
      <c r="D422" s="1156"/>
      <c r="E422" s="1156"/>
      <c r="F422" s="1157"/>
      <c r="G422" s="1157"/>
    </row>
    <row r="423" spans="1:7">
      <c r="A423" s="1156"/>
      <c r="B423" s="1156"/>
      <c r="C423" s="1156"/>
      <c r="D423" s="1156"/>
      <c r="E423" s="1156"/>
      <c r="F423" s="1157"/>
      <c r="G423" s="1157"/>
    </row>
    <row r="424" spans="1:7">
      <c r="A424" s="1156"/>
      <c r="B424" s="1156"/>
      <c r="C424" s="1156"/>
      <c r="D424" s="1156"/>
      <c r="E424" s="1156"/>
      <c r="F424" s="1157"/>
      <c r="G424" s="1157"/>
    </row>
    <row r="425" spans="1:7">
      <c r="A425" s="1156"/>
      <c r="B425" s="1156"/>
      <c r="C425" s="1156"/>
      <c r="D425" s="1156"/>
      <c r="E425" s="1156"/>
      <c r="F425" s="1157"/>
      <c r="G425" s="1157"/>
    </row>
    <row r="426" spans="1:7">
      <c r="A426" s="1156"/>
      <c r="B426" s="1156"/>
      <c r="C426" s="1156"/>
      <c r="D426" s="1156"/>
      <c r="E426" s="1156"/>
      <c r="F426" s="1157"/>
      <c r="G426" s="1157"/>
    </row>
    <row r="427" spans="1:7">
      <c r="A427" s="1156"/>
      <c r="B427" s="1156"/>
      <c r="C427" s="1156"/>
      <c r="D427" s="1156"/>
      <c r="E427" s="1156"/>
      <c r="F427" s="1157"/>
      <c r="G427" s="1157"/>
    </row>
    <row r="428" spans="1:7">
      <c r="A428" s="1156"/>
      <c r="B428" s="1156"/>
      <c r="C428" s="1156"/>
      <c r="D428" s="1156"/>
      <c r="E428" s="1156"/>
      <c r="F428" s="1157"/>
      <c r="G428" s="1157"/>
    </row>
    <row r="429" spans="1:7">
      <c r="A429" s="1156"/>
      <c r="B429" s="1156"/>
      <c r="C429" s="1156"/>
      <c r="D429" s="1156"/>
      <c r="E429" s="1156"/>
      <c r="F429" s="1157"/>
      <c r="G429" s="1157"/>
    </row>
    <row r="430" spans="1:7">
      <c r="A430" s="1156"/>
      <c r="B430" s="1156"/>
      <c r="C430" s="1156"/>
      <c r="D430" s="1156"/>
      <c r="E430" s="1156"/>
      <c r="F430" s="1157"/>
      <c r="G430" s="1157"/>
    </row>
    <row r="431" spans="1:7">
      <c r="A431" s="1156"/>
      <c r="B431" s="1156"/>
      <c r="C431" s="1156"/>
      <c r="D431" s="1156"/>
      <c r="E431" s="1156"/>
      <c r="F431" s="1157"/>
      <c r="G431" s="1157"/>
    </row>
    <row r="432" spans="1:7">
      <c r="A432" s="1156"/>
      <c r="B432" s="1156"/>
      <c r="C432" s="1156"/>
      <c r="D432" s="1156"/>
      <c r="E432" s="1156"/>
      <c r="F432" s="1157"/>
      <c r="G432" s="1157"/>
    </row>
    <row r="433" spans="1:7">
      <c r="A433" s="1156"/>
      <c r="B433" s="1156"/>
      <c r="C433" s="1156"/>
      <c r="D433" s="1156"/>
      <c r="E433" s="1156"/>
      <c r="F433" s="1157"/>
      <c r="G433" s="1157"/>
    </row>
    <row r="434" spans="1:7">
      <c r="A434" s="1156"/>
      <c r="B434" s="1156"/>
      <c r="C434" s="1156"/>
      <c r="D434" s="1156"/>
      <c r="E434" s="1156"/>
      <c r="F434" s="1157"/>
      <c r="G434" s="1157"/>
    </row>
    <row r="435" spans="1:7">
      <c r="A435" s="1156"/>
      <c r="B435" s="1156"/>
      <c r="C435" s="1156"/>
      <c r="D435" s="1156"/>
      <c r="E435" s="1156"/>
      <c r="F435" s="1157"/>
      <c r="G435" s="1157"/>
    </row>
    <row r="436" spans="1:7">
      <c r="A436" s="1156"/>
      <c r="B436" s="1156"/>
      <c r="C436" s="1156"/>
      <c r="D436" s="1156"/>
      <c r="E436" s="1156"/>
      <c r="F436" s="1157"/>
      <c r="G436" s="1157"/>
    </row>
    <row r="437" spans="1:7">
      <c r="A437" s="1156"/>
      <c r="B437" s="1156"/>
      <c r="C437" s="1156"/>
      <c r="D437" s="1156"/>
      <c r="E437" s="1156"/>
      <c r="F437" s="1157"/>
      <c r="G437" s="1157"/>
    </row>
    <row r="438" spans="1:7">
      <c r="A438" s="1156"/>
      <c r="B438" s="1156"/>
      <c r="C438" s="1156"/>
      <c r="D438" s="1156"/>
      <c r="E438" s="1156"/>
      <c r="F438" s="1157"/>
      <c r="G438" s="1157"/>
    </row>
    <row r="439" spans="1:7">
      <c r="A439" s="1156"/>
      <c r="B439" s="1156"/>
      <c r="C439" s="1156"/>
      <c r="D439" s="1156"/>
      <c r="E439" s="1156"/>
      <c r="F439" s="1157"/>
      <c r="G439" s="1157"/>
    </row>
    <row r="440" spans="1:7">
      <c r="A440" s="1156"/>
      <c r="B440" s="1156"/>
      <c r="C440" s="1156"/>
      <c r="D440" s="1156"/>
      <c r="E440" s="1156"/>
      <c r="F440" s="1157"/>
      <c r="G440" s="1157"/>
    </row>
    <row r="441" spans="1:7">
      <c r="A441" s="1156"/>
      <c r="B441" s="1156"/>
      <c r="C441" s="1156"/>
      <c r="D441" s="1156"/>
      <c r="E441" s="1156"/>
      <c r="F441" s="1157"/>
      <c r="G441" s="1157"/>
    </row>
    <row r="442" spans="1:7">
      <c r="A442" s="1156"/>
      <c r="B442" s="1156"/>
      <c r="C442" s="1156"/>
      <c r="D442" s="1156"/>
      <c r="E442" s="1156"/>
      <c r="F442" s="1157"/>
      <c r="G442" s="1157"/>
    </row>
    <row r="443" spans="1:7">
      <c r="A443" s="1156"/>
      <c r="B443" s="1156"/>
      <c r="C443" s="1156"/>
      <c r="D443" s="1156"/>
      <c r="E443" s="1156"/>
      <c r="F443" s="1157"/>
      <c r="G443" s="1157"/>
    </row>
    <row r="444" spans="1:7">
      <c r="A444" s="1156"/>
      <c r="B444" s="1156"/>
      <c r="C444" s="1156"/>
      <c r="D444" s="1156"/>
      <c r="E444" s="1156"/>
      <c r="F444" s="1157"/>
      <c r="G444" s="1157"/>
    </row>
    <row r="445" spans="1:7">
      <c r="A445" s="1156"/>
      <c r="B445" s="1156"/>
      <c r="C445" s="1156"/>
      <c r="D445" s="1156"/>
      <c r="E445" s="1156"/>
      <c r="F445" s="1157"/>
      <c r="G445" s="1157"/>
    </row>
    <row r="446" spans="1:7">
      <c r="A446" s="1156"/>
      <c r="B446" s="1156"/>
      <c r="C446" s="1156"/>
      <c r="D446" s="1156"/>
      <c r="E446" s="1156"/>
      <c r="F446" s="1157"/>
      <c r="G446" s="1157"/>
    </row>
    <row r="447" spans="1:7">
      <c r="A447" s="1156"/>
      <c r="B447" s="1156"/>
      <c r="C447" s="1156"/>
      <c r="D447" s="1156"/>
      <c r="E447" s="1156"/>
      <c r="F447" s="1157"/>
      <c r="G447" s="1157"/>
    </row>
    <row r="448" spans="1:7">
      <c r="A448" s="1156"/>
      <c r="B448" s="1156"/>
      <c r="C448" s="1156"/>
      <c r="D448" s="1156"/>
      <c r="E448" s="1156"/>
      <c r="F448" s="1157"/>
      <c r="G448" s="1157"/>
    </row>
    <row r="449" spans="1:7">
      <c r="A449" s="1156"/>
      <c r="B449" s="1156"/>
      <c r="C449" s="1156"/>
      <c r="D449" s="1156"/>
      <c r="E449" s="1156"/>
      <c r="F449" s="1157"/>
      <c r="G449" s="1157"/>
    </row>
    <row r="450" spans="1:7">
      <c r="A450" s="1156"/>
      <c r="B450" s="1156"/>
      <c r="C450" s="1156"/>
      <c r="D450" s="1156"/>
      <c r="E450" s="1156"/>
      <c r="F450" s="1157"/>
      <c r="G450" s="1157"/>
    </row>
    <row r="451" spans="1:7">
      <c r="A451" s="1156"/>
      <c r="B451" s="1156"/>
      <c r="C451" s="1156"/>
      <c r="D451" s="1156"/>
      <c r="E451" s="1156"/>
      <c r="F451" s="1157"/>
      <c r="G451" s="1157"/>
    </row>
    <row r="452" spans="1:7">
      <c r="A452" s="1156"/>
      <c r="B452" s="1156"/>
      <c r="C452" s="1156"/>
      <c r="D452" s="1156"/>
      <c r="E452" s="1156"/>
      <c r="F452" s="1157"/>
      <c r="G452" s="1157"/>
    </row>
    <row r="453" spans="1:7">
      <c r="A453" s="1156"/>
      <c r="B453" s="1156"/>
      <c r="C453" s="1156"/>
      <c r="D453" s="1156"/>
      <c r="E453" s="1156"/>
      <c r="F453" s="1157"/>
      <c r="G453" s="1157"/>
    </row>
    <row r="454" spans="1:7">
      <c r="A454" s="1156"/>
      <c r="B454" s="1156"/>
      <c r="C454" s="1156"/>
      <c r="D454" s="1156"/>
      <c r="E454" s="1156"/>
      <c r="F454" s="1157"/>
      <c r="G454" s="1157"/>
    </row>
    <row r="455" spans="1:7">
      <c r="A455" s="1156"/>
      <c r="B455" s="1156"/>
      <c r="C455" s="1156"/>
      <c r="D455" s="1156"/>
      <c r="E455" s="1156"/>
      <c r="F455" s="1157"/>
      <c r="G455" s="1157"/>
    </row>
    <row r="456" spans="1:7">
      <c r="A456" s="1156"/>
      <c r="B456" s="1156"/>
      <c r="C456" s="1156"/>
      <c r="D456" s="1156"/>
      <c r="E456" s="1156"/>
      <c r="F456" s="1157"/>
      <c r="G456" s="1157"/>
    </row>
    <row r="457" spans="1:7">
      <c r="A457" s="1156"/>
      <c r="B457" s="1156"/>
      <c r="C457" s="1156"/>
      <c r="D457" s="1156"/>
      <c r="E457" s="1156"/>
      <c r="F457" s="1157"/>
      <c r="G457" s="1157"/>
    </row>
    <row r="458" spans="1:7">
      <c r="A458" s="1156"/>
      <c r="B458" s="1156"/>
      <c r="C458" s="1156"/>
      <c r="D458" s="1156"/>
      <c r="E458" s="1156"/>
      <c r="F458" s="1157"/>
      <c r="G458" s="1157"/>
    </row>
    <row r="459" spans="1:7">
      <c r="A459" s="1156"/>
      <c r="B459" s="1156"/>
      <c r="C459" s="1156"/>
      <c r="D459" s="1156"/>
      <c r="E459" s="1156"/>
      <c r="F459" s="1157"/>
      <c r="G459" s="1157"/>
    </row>
    <row r="460" spans="1:7">
      <c r="A460" s="1156"/>
      <c r="B460" s="1156"/>
      <c r="C460" s="1156"/>
      <c r="D460" s="1156"/>
      <c r="E460" s="1156"/>
      <c r="F460" s="1157"/>
      <c r="G460" s="1157"/>
    </row>
    <row r="461" spans="1:7">
      <c r="A461" s="1156"/>
      <c r="B461" s="1156"/>
      <c r="C461" s="1156"/>
      <c r="D461" s="1156"/>
      <c r="E461" s="1156"/>
      <c r="F461" s="1157"/>
      <c r="G461" s="1157"/>
    </row>
    <row r="462" spans="1:7">
      <c r="A462" s="1156"/>
      <c r="B462" s="1156"/>
      <c r="C462" s="1156"/>
      <c r="D462" s="1156"/>
      <c r="E462" s="1156"/>
      <c r="F462" s="1157"/>
      <c r="G462" s="1157"/>
    </row>
    <row r="463" spans="1:7">
      <c r="A463" s="1156"/>
      <c r="B463" s="1156"/>
      <c r="C463" s="1156"/>
      <c r="D463" s="1156"/>
      <c r="E463" s="1156"/>
      <c r="F463" s="1157"/>
      <c r="G463" s="1157"/>
    </row>
    <row r="464" spans="1:7">
      <c r="A464" s="1156"/>
      <c r="B464" s="1156"/>
      <c r="C464" s="1156"/>
      <c r="D464" s="1156"/>
      <c r="E464" s="1156"/>
      <c r="F464" s="1157"/>
      <c r="G464" s="1157"/>
    </row>
    <row r="465" spans="1:7">
      <c r="A465" s="1156"/>
      <c r="B465" s="1156"/>
      <c r="C465" s="1156"/>
      <c r="D465" s="1156"/>
      <c r="E465" s="1156"/>
      <c r="F465" s="1157"/>
      <c r="G465" s="1157"/>
    </row>
    <row r="466" spans="1:7">
      <c r="A466" s="1156"/>
      <c r="B466" s="1156"/>
      <c r="C466" s="1156"/>
      <c r="D466" s="1156"/>
      <c r="E466" s="1156"/>
      <c r="F466" s="1157"/>
      <c r="G466" s="1157"/>
    </row>
    <row r="467" spans="1:7">
      <c r="A467" s="1156"/>
      <c r="B467" s="1156"/>
      <c r="C467" s="1156"/>
      <c r="D467" s="1156"/>
      <c r="E467" s="1156"/>
      <c r="F467" s="1157"/>
      <c r="G467" s="1157"/>
    </row>
    <row r="468" spans="1:7">
      <c r="A468" s="1156"/>
      <c r="B468" s="1156"/>
      <c r="C468" s="1156"/>
      <c r="D468" s="1156"/>
      <c r="E468" s="1156"/>
      <c r="F468" s="1157"/>
      <c r="G468" s="1157"/>
    </row>
    <row r="469" spans="1:7">
      <c r="A469" s="1156"/>
      <c r="B469" s="1156"/>
      <c r="C469" s="1156"/>
      <c r="D469" s="1156"/>
      <c r="E469" s="1156"/>
      <c r="F469" s="1157"/>
      <c r="G469" s="1157"/>
    </row>
    <row r="470" spans="1:7">
      <c r="A470" s="1156"/>
      <c r="B470" s="1156"/>
      <c r="C470" s="1156"/>
      <c r="D470" s="1156"/>
      <c r="E470" s="1156"/>
      <c r="F470" s="1157"/>
      <c r="G470" s="1157"/>
    </row>
    <row r="471" spans="1:7">
      <c r="A471" s="1156"/>
      <c r="B471" s="1156"/>
      <c r="C471" s="1156"/>
      <c r="D471" s="1156"/>
      <c r="E471" s="1156"/>
      <c r="F471" s="1157"/>
      <c r="G471" s="1157"/>
    </row>
    <row r="472" spans="1:7">
      <c r="A472" s="1156"/>
      <c r="B472" s="1156"/>
      <c r="C472" s="1156"/>
      <c r="D472" s="1156"/>
      <c r="E472" s="1156"/>
      <c r="F472" s="1157"/>
      <c r="G472" s="1157"/>
    </row>
    <row r="473" spans="1:7">
      <c r="A473" s="1156"/>
      <c r="B473" s="1156"/>
      <c r="C473" s="1156"/>
      <c r="D473" s="1156"/>
      <c r="E473" s="1156"/>
      <c r="F473" s="1157"/>
      <c r="G473" s="1157"/>
    </row>
    <row r="474" spans="1:7">
      <c r="A474" s="1156"/>
      <c r="B474" s="1156"/>
      <c r="C474" s="1156"/>
      <c r="D474" s="1156"/>
      <c r="E474" s="1156"/>
      <c r="F474" s="1157"/>
      <c r="G474" s="1157"/>
    </row>
    <row r="475" spans="1:7">
      <c r="A475" s="1156"/>
      <c r="B475" s="1156"/>
      <c r="C475" s="1156"/>
      <c r="D475" s="1156"/>
      <c r="E475" s="1156"/>
      <c r="F475" s="1157"/>
      <c r="G475" s="1157"/>
    </row>
    <row r="476" spans="1:7">
      <c r="A476" s="1156"/>
      <c r="B476" s="1156"/>
      <c r="C476" s="1156"/>
      <c r="D476" s="1156"/>
      <c r="E476" s="1156"/>
      <c r="F476" s="1157"/>
      <c r="G476" s="1157"/>
    </row>
    <row r="477" spans="1:7">
      <c r="A477" s="1156"/>
      <c r="B477" s="1156"/>
      <c r="C477" s="1156"/>
      <c r="D477" s="1156"/>
      <c r="E477" s="1156"/>
      <c r="F477" s="1157"/>
      <c r="G477" s="1157"/>
    </row>
    <row r="478" spans="1:7">
      <c r="A478" s="1156"/>
      <c r="B478" s="1156"/>
      <c r="C478" s="1156"/>
      <c r="D478" s="1156"/>
      <c r="E478" s="1156"/>
      <c r="F478" s="1157"/>
      <c r="G478" s="1157"/>
    </row>
    <row r="479" spans="1:7">
      <c r="A479" s="1156"/>
      <c r="B479" s="1156"/>
      <c r="C479" s="1156"/>
      <c r="D479" s="1156"/>
      <c r="E479" s="1156"/>
      <c r="F479" s="1157"/>
      <c r="G479" s="1157"/>
    </row>
    <row r="480" spans="1:7">
      <c r="A480" s="1156"/>
      <c r="B480" s="1156"/>
      <c r="C480" s="1156"/>
      <c r="D480" s="1156"/>
      <c r="E480" s="1156"/>
      <c r="F480" s="1157"/>
      <c r="G480" s="1157"/>
    </row>
    <row r="481" spans="1:7">
      <c r="A481" s="1156"/>
      <c r="B481" s="1156"/>
      <c r="C481" s="1156"/>
      <c r="D481" s="1156"/>
      <c r="E481" s="1156"/>
      <c r="F481" s="1157"/>
      <c r="G481" s="1157"/>
    </row>
    <row r="482" spans="1:7">
      <c r="A482" s="1156"/>
      <c r="B482" s="1156"/>
      <c r="C482" s="1156"/>
      <c r="D482" s="1156"/>
      <c r="E482" s="1156"/>
      <c r="F482" s="1157"/>
      <c r="G482" s="1157"/>
    </row>
    <row r="483" spans="1:7">
      <c r="A483" s="1156"/>
      <c r="B483" s="1156"/>
      <c r="C483" s="1156"/>
      <c r="D483" s="1156"/>
      <c r="E483" s="1156"/>
      <c r="F483" s="1157"/>
      <c r="G483" s="1157"/>
    </row>
    <row r="484" spans="1:7">
      <c r="A484" s="1156"/>
      <c r="B484" s="1156"/>
      <c r="C484" s="1156"/>
      <c r="D484" s="1156"/>
      <c r="E484" s="1156"/>
      <c r="F484" s="1157"/>
      <c r="G484" s="1157"/>
    </row>
    <row r="485" spans="1:7">
      <c r="A485" s="1156"/>
      <c r="B485" s="1156"/>
      <c r="C485" s="1156"/>
      <c r="D485" s="1156"/>
      <c r="E485" s="1156"/>
      <c r="F485" s="1157"/>
      <c r="G485" s="1157"/>
    </row>
    <row r="486" spans="1:7">
      <c r="A486" s="1156"/>
      <c r="B486" s="1156"/>
      <c r="C486" s="1156"/>
      <c r="D486" s="1156"/>
      <c r="E486" s="1156"/>
      <c r="F486" s="1157"/>
      <c r="G486" s="1157"/>
    </row>
    <row r="487" spans="1:7">
      <c r="A487" s="1156"/>
      <c r="B487" s="1156"/>
      <c r="C487" s="1156"/>
      <c r="D487" s="1156"/>
      <c r="E487" s="1156"/>
      <c r="F487" s="1157"/>
      <c r="G487" s="1157"/>
    </row>
    <row r="488" spans="1:7">
      <c r="A488" s="1156"/>
      <c r="B488" s="1156"/>
      <c r="C488" s="1156"/>
      <c r="D488" s="1156"/>
      <c r="E488" s="1156"/>
      <c r="F488" s="1157"/>
      <c r="G488" s="1157"/>
    </row>
    <row r="489" spans="1:7">
      <c r="A489" s="1156"/>
      <c r="B489" s="1156"/>
      <c r="C489" s="1156"/>
      <c r="D489" s="1156"/>
      <c r="E489" s="1156"/>
      <c r="F489" s="1157"/>
      <c r="G489" s="1157"/>
    </row>
    <row r="490" spans="1:7">
      <c r="A490" s="1156"/>
      <c r="B490" s="1156"/>
      <c r="C490" s="1156"/>
      <c r="D490" s="1156"/>
      <c r="E490" s="1156"/>
      <c r="F490" s="1157"/>
      <c r="G490" s="1157"/>
    </row>
    <row r="491" spans="1:7">
      <c r="A491" s="1156"/>
      <c r="B491" s="1156"/>
      <c r="C491" s="1156"/>
      <c r="D491" s="1156"/>
      <c r="E491" s="1156"/>
      <c r="F491" s="1157"/>
      <c r="G491" s="1157"/>
    </row>
    <row r="492" spans="1:7">
      <c r="A492" s="1156"/>
      <c r="B492" s="1156"/>
      <c r="C492" s="1156"/>
      <c r="D492" s="1156"/>
      <c r="E492" s="1156"/>
      <c r="F492" s="1157"/>
      <c r="G492" s="1157"/>
    </row>
    <row r="493" spans="1:7">
      <c r="A493" s="1156"/>
      <c r="B493" s="1156"/>
      <c r="C493" s="1156"/>
      <c r="D493" s="1156"/>
      <c r="E493" s="1156"/>
      <c r="F493" s="1157"/>
      <c r="G493" s="1157"/>
    </row>
    <row r="494" spans="1:7">
      <c r="A494" s="1156"/>
      <c r="B494" s="1156"/>
      <c r="C494" s="1156"/>
      <c r="D494" s="1156"/>
      <c r="E494" s="1156"/>
      <c r="F494" s="1157"/>
      <c r="G494" s="1157"/>
    </row>
    <row r="495" spans="1:7">
      <c r="A495" s="1156"/>
      <c r="B495" s="1156"/>
      <c r="C495" s="1156"/>
      <c r="D495" s="1156"/>
      <c r="E495" s="1156"/>
      <c r="F495" s="1157"/>
      <c r="G495" s="1157"/>
    </row>
    <row r="496" spans="1:7">
      <c r="A496" s="1156"/>
      <c r="B496" s="1156"/>
      <c r="C496" s="1156"/>
      <c r="D496" s="1156"/>
      <c r="E496" s="1156"/>
      <c r="F496" s="1157"/>
      <c r="G496" s="1157"/>
    </row>
    <row r="497" spans="1:7">
      <c r="A497" s="1156"/>
      <c r="B497" s="1156"/>
      <c r="C497" s="1156"/>
      <c r="D497" s="1156"/>
      <c r="E497" s="1156"/>
      <c r="F497" s="1157"/>
      <c r="G497" s="1157"/>
    </row>
    <row r="498" spans="1:7">
      <c r="A498" s="1156"/>
      <c r="B498" s="1156"/>
      <c r="C498" s="1156"/>
      <c r="D498" s="1156"/>
      <c r="E498" s="1156"/>
      <c r="F498" s="1157"/>
      <c r="G498" s="1157"/>
    </row>
    <row r="499" spans="1:7">
      <c r="A499" s="1156"/>
      <c r="B499" s="1156"/>
      <c r="C499" s="1156"/>
      <c r="D499" s="1156"/>
      <c r="E499" s="1156"/>
      <c r="F499" s="1157"/>
      <c r="G499" s="1157"/>
    </row>
    <row r="500" spans="1:7">
      <c r="A500" s="1156"/>
      <c r="B500" s="1156"/>
      <c r="C500" s="1156"/>
      <c r="D500" s="1156"/>
      <c r="E500" s="1156"/>
      <c r="F500" s="1157"/>
      <c r="G500" s="1157"/>
    </row>
    <row r="501" spans="1:7">
      <c r="A501" s="1156"/>
      <c r="B501" s="1156"/>
      <c r="C501" s="1156"/>
      <c r="D501" s="1156"/>
      <c r="E501" s="1156"/>
      <c r="F501" s="1157"/>
      <c r="G501" s="1157"/>
    </row>
    <row r="502" spans="1:7">
      <c r="A502" s="1156"/>
      <c r="B502" s="1156"/>
      <c r="C502" s="1156"/>
      <c r="D502" s="1156"/>
      <c r="E502" s="1156"/>
      <c r="F502" s="1157"/>
      <c r="G502" s="1157"/>
    </row>
    <row r="503" spans="1:7">
      <c r="A503" s="1156"/>
      <c r="B503" s="1156"/>
      <c r="C503" s="1156"/>
      <c r="D503" s="1156"/>
      <c r="E503" s="1156"/>
      <c r="F503" s="1157"/>
      <c r="G503" s="1157"/>
    </row>
    <row r="504" spans="1:7">
      <c r="A504" s="1156"/>
      <c r="B504" s="1156"/>
      <c r="C504" s="1156"/>
      <c r="D504" s="1156"/>
      <c r="E504" s="1156"/>
      <c r="F504" s="1157"/>
      <c r="G504" s="1157"/>
    </row>
    <row r="505" spans="1:7">
      <c r="A505" s="1156"/>
      <c r="B505" s="1156"/>
      <c r="C505" s="1156"/>
      <c r="D505" s="1156"/>
      <c r="E505" s="1156"/>
      <c r="F505" s="1157"/>
      <c r="G505" s="1157"/>
    </row>
    <row r="506" spans="1:7">
      <c r="A506" s="1156"/>
      <c r="B506" s="1156"/>
      <c r="C506" s="1156"/>
      <c r="D506" s="1156"/>
      <c r="E506" s="1156"/>
      <c r="F506" s="1157"/>
      <c r="G506" s="1157"/>
    </row>
    <row r="507" spans="1:7">
      <c r="A507" s="1156"/>
      <c r="B507" s="1156"/>
      <c r="C507" s="1156"/>
      <c r="D507" s="1156"/>
      <c r="E507" s="1156"/>
      <c r="F507" s="1157"/>
      <c r="G507" s="1157"/>
    </row>
    <row r="508" spans="1:7">
      <c r="A508" s="1156"/>
      <c r="B508" s="1156"/>
      <c r="C508" s="1156"/>
      <c r="D508" s="1156"/>
      <c r="E508" s="1156"/>
      <c r="F508" s="1157"/>
      <c r="G508" s="1157"/>
    </row>
    <row r="509" spans="1:7">
      <c r="A509" s="1156"/>
      <c r="B509" s="1156"/>
      <c r="C509" s="1156"/>
      <c r="D509" s="1156"/>
      <c r="E509" s="1156"/>
      <c r="F509" s="1157"/>
      <c r="G509" s="1157"/>
    </row>
    <row r="510" spans="1:7">
      <c r="A510" s="1156"/>
      <c r="B510" s="1156"/>
      <c r="C510" s="1156"/>
      <c r="D510" s="1156"/>
      <c r="E510" s="1156"/>
      <c r="F510" s="1157"/>
      <c r="G510" s="1157"/>
    </row>
    <row r="511" spans="1:7">
      <c r="A511" s="1156"/>
      <c r="B511" s="1156"/>
      <c r="C511" s="1156"/>
      <c r="D511" s="1156"/>
      <c r="E511" s="1156"/>
      <c r="F511" s="1157"/>
      <c r="G511" s="1157"/>
    </row>
    <row r="512" spans="1:7">
      <c r="A512" s="1156"/>
      <c r="B512" s="1156"/>
      <c r="C512" s="1156"/>
      <c r="D512" s="1156"/>
      <c r="E512" s="1156"/>
      <c r="F512" s="1157"/>
      <c r="G512" s="1157"/>
    </row>
    <row r="513" spans="1:7">
      <c r="A513" s="1156"/>
      <c r="B513" s="1156"/>
      <c r="C513" s="1156"/>
      <c r="D513" s="1156"/>
      <c r="E513" s="1156"/>
      <c r="F513" s="1157"/>
      <c r="G513" s="1157"/>
    </row>
    <row r="514" spans="1:7">
      <c r="A514" s="1156"/>
      <c r="B514" s="1156"/>
      <c r="C514" s="1156"/>
      <c r="D514" s="1156"/>
      <c r="E514" s="1156"/>
      <c r="F514" s="1157"/>
      <c r="G514" s="1157"/>
    </row>
    <row r="515" spans="1:7">
      <c r="A515" s="1156"/>
      <c r="B515" s="1156"/>
      <c r="C515" s="1156"/>
      <c r="D515" s="1156"/>
      <c r="E515" s="1156"/>
      <c r="F515" s="1157"/>
      <c r="G515" s="1157"/>
    </row>
    <row r="516" spans="1:7">
      <c r="A516" s="1156"/>
      <c r="B516" s="1156"/>
      <c r="C516" s="1156"/>
      <c r="D516" s="1156"/>
      <c r="E516" s="1156"/>
      <c r="F516" s="1157"/>
      <c r="G516" s="1157"/>
    </row>
    <row r="517" spans="1:7">
      <c r="A517" s="1156"/>
      <c r="B517" s="1156"/>
      <c r="C517" s="1156"/>
      <c r="D517" s="1156"/>
      <c r="E517" s="1156"/>
      <c r="F517" s="1157"/>
      <c r="G517" s="1157"/>
    </row>
    <row r="518" spans="1:7">
      <c r="A518" s="1156"/>
      <c r="B518" s="1156"/>
      <c r="C518" s="1156"/>
      <c r="D518" s="1156"/>
      <c r="E518" s="1156"/>
      <c r="F518" s="1157"/>
      <c r="G518" s="1157"/>
    </row>
    <row r="519" spans="1:7">
      <c r="A519" s="1156"/>
      <c r="B519" s="1156"/>
      <c r="C519" s="1156"/>
      <c r="D519" s="1156"/>
      <c r="E519" s="1156"/>
      <c r="F519" s="1157"/>
      <c r="G519" s="1157"/>
    </row>
    <row r="520" spans="1:7">
      <c r="A520" s="1156"/>
      <c r="B520" s="1156"/>
      <c r="C520" s="1156"/>
      <c r="D520" s="1156"/>
      <c r="E520" s="1156"/>
      <c r="F520" s="1157"/>
      <c r="G520" s="1157"/>
    </row>
    <row r="521" spans="1:7">
      <c r="A521" s="1156"/>
      <c r="B521" s="1156"/>
      <c r="C521" s="1156"/>
      <c r="D521" s="1156"/>
      <c r="E521" s="1156"/>
      <c r="F521" s="1157"/>
      <c r="G521" s="1157"/>
    </row>
    <row r="522" spans="1:7">
      <c r="A522" s="1156"/>
      <c r="B522" s="1156"/>
      <c r="C522" s="1156"/>
      <c r="D522" s="1156"/>
      <c r="E522" s="1156"/>
      <c r="F522" s="1157"/>
      <c r="G522" s="1157"/>
    </row>
    <row r="523" spans="1:7">
      <c r="A523" s="1156"/>
      <c r="B523" s="1156"/>
      <c r="C523" s="1156"/>
      <c r="D523" s="1156"/>
      <c r="E523" s="1156"/>
      <c r="F523" s="1157"/>
      <c r="G523" s="1157"/>
    </row>
    <row r="524" spans="1:7">
      <c r="A524" s="1156"/>
      <c r="B524" s="1156"/>
      <c r="C524" s="1156"/>
      <c r="D524" s="1156"/>
      <c r="E524" s="1156"/>
      <c r="F524" s="1157"/>
      <c r="G524" s="1157"/>
    </row>
    <row r="525" spans="1:7">
      <c r="A525" s="1156"/>
      <c r="B525" s="1156"/>
      <c r="C525" s="1156"/>
      <c r="D525" s="1156"/>
      <c r="E525" s="1156"/>
      <c r="F525" s="1157"/>
      <c r="G525" s="1157"/>
    </row>
    <row r="526" spans="1:7">
      <c r="A526" s="1156"/>
      <c r="B526" s="1156"/>
      <c r="C526" s="1156"/>
      <c r="D526" s="1156"/>
      <c r="E526" s="1156"/>
      <c r="F526" s="1157"/>
      <c r="G526" s="1157"/>
    </row>
    <row r="527" spans="1:7">
      <c r="A527" s="1156"/>
      <c r="B527" s="1156"/>
      <c r="C527" s="1156"/>
      <c r="D527" s="1156"/>
      <c r="E527" s="1156"/>
      <c r="F527" s="1157"/>
      <c r="G527" s="1157"/>
    </row>
    <row r="528" spans="1:7">
      <c r="A528" s="1156"/>
      <c r="B528" s="1156"/>
      <c r="C528" s="1156"/>
      <c r="D528" s="1156"/>
      <c r="E528" s="1156"/>
      <c r="F528" s="1157"/>
      <c r="G528" s="1157"/>
    </row>
    <row r="529" spans="1:7">
      <c r="A529" s="1156"/>
      <c r="B529" s="1156"/>
      <c r="C529" s="1156"/>
      <c r="D529" s="1156"/>
      <c r="E529" s="1156"/>
      <c r="F529" s="1157"/>
      <c r="G529" s="1157"/>
    </row>
    <row r="530" spans="1:7">
      <c r="A530" s="1156"/>
      <c r="B530" s="1156"/>
      <c r="C530" s="1156"/>
      <c r="D530" s="1156"/>
      <c r="E530" s="1156"/>
      <c r="F530" s="1157"/>
      <c r="G530" s="1157"/>
    </row>
    <row r="531" spans="1:7">
      <c r="A531" s="1156"/>
      <c r="B531" s="1156"/>
      <c r="C531" s="1156"/>
      <c r="D531" s="1156"/>
      <c r="E531" s="1156"/>
      <c r="F531" s="1157"/>
      <c r="G531" s="1157"/>
    </row>
    <row r="532" spans="1:7">
      <c r="A532" s="1156"/>
      <c r="B532" s="1156"/>
      <c r="C532" s="1156"/>
      <c r="D532" s="1156"/>
      <c r="E532" s="1156"/>
      <c r="F532" s="1157"/>
      <c r="G532" s="1157"/>
    </row>
    <row r="533" spans="1:7">
      <c r="A533" s="1156"/>
      <c r="B533" s="1156"/>
      <c r="C533" s="1156"/>
      <c r="D533" s="1156"/>
      <c r="E533" s="1156"/>
      <c r="F533" s="1157"/>
      <c r="G533" s="1157"/>
    </row>
    <row r="534" spans="1:7">
      <c r="A534" s="1156"/>
      <c r="B534" s="1156"/>
      <c r="C534" s="1156"/>
      <c r="D534" s="1156"/>
      <c r="E534" s="1156"/>
      <c r="F534" s="1157"/>
      <c r="G534" s="1157"/>
    </row>
    <row r="535" spans="1:7">
      <c r="A535" s="1156"/>
      <c r="B535" s="1156"/>
      <c r="C535" s="1156"/>
      <c r="D535" s="1156"/>
      <c r="E535" s="1156"/>
      <c r="F535" s="1157"/>
      <c r="G535" s="1157"/>
    </row>
    <row r="536" spans="1:7">
      <c r="A536" s="1156"/>
      <c r="B536" s="1156"/>
      <c r="C536" s="1156"/>
      <c r="D536" s="1156"/>
      <c r="E536" s="1156"/>
      <c r="F536" s="1157"/>
      <c r="G536" s="1157"/>
    </row>
    <row r="537" spans="1:7">
      <c r="A537" s="1156"/>
      <c r="B537" s="1156"/>
      <c r="C537" s="1156"/>
      <c r="D537" s="1156"/>
      <c r="E537" s="1156"/>
      <c r="F537" s="1157"/>
      <c r="G537" s="1157"/>
    </row>
    <row r="538" spans="1:7">
      <c r="A538" s="1156"/>
      <c r="B538" s="1156"/>
      <c r="C538" s="1156"/>
      <c r="D538" s="1156"/>
      <c r="E538" s="1156"/>
      <c r="F538" s="1157"/>
      <c r="G538" s="1157"/>
    </row>
    <row r="539" spans="1:7">
      <c r="A539" s="1156"/>
      <c r="B539" s="1156"/>
      <c r="C539" s="1156"/>
      <c r="D539" s="1156"/>
      <c r="E539" s="1156"/>
      <c r="F539" s="1157"/>
      <c r="G539" s="1157"/>
    </row>
    <row r="540" spans="1:7">
      <c r="A540" s="1156"/>
      <c r="B540" s="1156"/>
      <c r="C540" s="1156"/>
      <c r="D540" s="1156"/>
      <c r="E540" s="1156"/>
      <c r="F540" s="1157"/>
      <c r="G540" s="1157"/>
    </row>
    <row r="541" spans="1:7">
      <c r="A541" s="1156"/>
      <c r="B541" s="1156"/>
      <c r="C541" s="1156"/>
      <c r="D541" s="1156"/>
      <c r="E541" s="1156"/>
      <c r="F541" s="1157"/>
      <c r="G541" s="1157"/>
    </row>
    <row r="542" spans="1:7">
      <c r="A542" s="1156"/>
      <c r="B542" s="1156"/>
      <c r="C542" s="1156"/>
      <c r="D542" s="1156"/>
      <c r="E542" s="1156"/>
      <c r="F542" s="1157"/>
      <c r="G542" s="1157"/>
    </row>
    <row r="543" spans="1:7">
      <c r="A543" s="1156"/>
      <c r="B543" s="1156"/>
      <c r="C543" s="1156"/>
      <c r="D543" s="1156"/>
      <c r="E543" s="1156"/>
      <c r="F543" s="1157"/>
      <c r="G543" s="1157"/>
    </row>
    <row r="544" spans="1:7">
      <c r="A544" s="1156"/>
      <c r="B544" s="1156"/>
      <c r="C544" s="1156"/>
      <c r="D544" s="1156"/>
      <c r="E544" s="1156"/>
      <c r="F544" s="1157"/>
      <c r="G544" s="1157"/>
    </row>
    <row r="545" spans="1:7">
      <c r="A545" s="1156"/>
      <c r="B545" s="1156"/>
      <c r="C545" s="1156"/>
      <c r="D545" s="1156"/>
      <c r="E545" s="1156"/>
      <c r="F545" s="1157"/>
      <c r="G545" s="1157"/>
    </row>
    <row r="546" spans="1:7">
      <c r="A546" s="1156"/>
      <c r="B546" s="1156"/>
      <c r="C546" s="1156"/>
      <c r="D546" s="1156"/>
      <c r="E546" s="1156"/>
      <c r="F546" s="1157"/>
      <c r="G546" s="1157"/>
    </row>
    <row r="547" spans="1:7">
      <c r="A547" s="1156"/>
      <c r="B547" s="1156"/>
      <c r="C547" s="1156"/>
      <c r="D547" s="1156"/>
      <c r="E547" s="1156"/>
      <c r="F547" s="1157"/>
      <c r="G547" s="1157"/>
    </row>
    <row r="548" spans="1:7">
      <c r="A548" s="1156"/>
      <c r="B548" s="1156"/>
      <c r="C548" s="1156"/>
      <c r="D548" s="1156"/>
      <c r="E548" s="1156"/>
      <c r="F548" s="1157"/>
      <c r="G548" s="1157"/>
    </row>
    <row r="549" spans="1:7">
      <c r="A549" s="1156"/>
      <c r="B549" s="1156"/>
      <c r="C549" s="1156"/>
      <c r="D549" s="1156"/>
      <c r="E549" s="1156"/>
      <c r="F549" s="1157"/>
      <c r="G549" s="1157"/>
    </row>
    <row r="550" spans="1:7">
      <c r="A550" s="1156"/>
      <c r="B550" s="1156"/>
      <c r="C550" s="1156"/>
      <c r="D550" s="1156"/>
      <c r="E550" s="1156"/>
      <c r="F550" s="1157"/>
      <c r="G550" s="1157"/>
    </row>
    <row r="551" spans="1:7">
      <c r="A551" s="1156"/>
      <c r="B551" s="1156"/>
      <c r="C551" s="1156"/>
      <c r="D551" s="1156"/>
      <c r="E551" s="1156"/>
      <c r="F551" s="1157"/>
      <c r="G551" s="1157"/>
    </row>
    <row r="552" spans="1:7">
      <c r="A552" s="1156"/>
      <c r="B552" s="1156"/>
      <c r="C552" s="1156"/>
      <c r="D552" s="1156"/>
      <c r="E552" s="1156"/>
      <c r="F552" s="1157"/>
      <c r="G552" s="1157"/>
    </row>
    <row r="553" spans="1:7">
      <c r="A553" s="1156"/>
      <c r="B553" s="1156"/>
      <c r="C553" s="1156"/>
      <c r="D553" s="1156"/>
      <c r="E553" s="1156"/>
      <c r="F553" s="1157"/>
      <c r="G553" s="1157"/>
    </row>
    <row r="554" spans="1:7">
      <c r="A554" s="1156"/>
      <c r="B554" s="1156"/>
      <c r="C554" s="1156"/>
      <c r="D554" s="1156"/>
      <c r="E554" s="1156"/>
      <c r="F554" s="1157"/>
      <c r="G554" s="1157"/>
    </row>
    <row r="555" spans="1:7">
      <c r="A555" s="1156"/>
      <c r="B555" s="1156"/>
      <c r="C555" s="1156"/>
      <c r="D555" s="1156"/>
      <c r="E555" s="1156"/>
      <c r="F555" s="1157"/>
      <c r="G555" s="1157"/>
    </row>
    <row r="556" spans="1:7">
      <c r="A556" s="1156"/>
      <c r="B556" s="1156"/>
      <c r="C556" s="1156"/>
      <c r="D556" s="1156"/>
      <c r="E556" s="1156"/>
      <c r="F556" s="1157"/>
      <c r="G556" s="1157"/>
    </row>
    <row r="557" spans="1:7">
      <c r="A557" s="1156"/>
      <c r="B557" s="1156"/>
      <c r="C557" s="1156"/>
      <c r="D557" s="1156"/>
      <c r="E557" s="1156"/>
      <c r="F557" s="1157"/>
      <c r="G557" s="1157"/>
    </row>
    <row r="558" spans="1:7">
      <c r="A558" s="1156"/>
      <c r="B558" s="1156"/>
      <c r="C558" s="1156"/>
      <c r="D558" s="1156"/>
      <c r="E558" s="1156"/>
      <c r="F558" s="1157"/>
      <c r="G558" s="1157"/>
    </row>
    <row r="559" spans="1:7">
      <c r="A559" s="1156"/>
      <c r="B559" s="1156"/>
      <c r="C559" s="1156"/>
      <c r="D559" s="1156"/>
      <c r="E559" s="1156"/>
      <c r="F559" s="1157"/>
      <c r="G559" s="1157"/>
    </row>
    <row r="560" spans="1:7">
      <c r="A560" s="1156"/>
      <c r="B560" s="1156"/>
      <c r="C560" s="1156"/>
      <c r="D560" s="1156"/>
      <c r="E560" s="1156"/>
      <c r="F560" s="1157"/>
      <c r="G560" s="1157"/>
    </row>
    <row r="561" spans="1:7">
      <c r="A561" s="1156"/>
      <c r="B561" s="1156"/>
      <c r="C561" s="1156"/>
      <c r="D561" s="1156"/>
      <c r="E561" s="1156"/>
      <c r="F561" s="1157"/>
      <c r="G561" s="1157"/>
    </row>
    <row r="562" spans="1:7">
      <c r="A562" s="1156"/>
      <c r="B562" s="1156"/>
      <c r="C562" s="1156"/>
      <c r="D562" s="1156"/>
      <c r="E562" s="1156"/>
      <c r="F562" s="1157"/>
      <c r="G562" s="1157"/>
    </row>
    <row r="563" spans="1:7">
      <c r="A563" s="1156"/>
      <c r="B563" s="1156"/>
      <c r="C563" s="1156"/>
      <c r="D563" s="1156"/>
      <c r="E563" s="1156"/>
      <c r="F563" s="1157"/>
      <c r="G563" s="1157"/>
    </row>
    <row r="564" spans="1:7">
      <c r="A564" s="1156"/>
      <c r="B564" s="1156"/>
      <c r="C564" s="1156"/>
      <c r="D564" s="1156"/>
      <c r="E564" s="1156"/>
      <c r="F564" s="1157"/>
      <c r="G564" s="1157"/>
    </row>
    <row r="565" spans="1:7">
      <c r="A565" s="1156"/>
      <c r="B565" s="1156"/>
      <c r="C565" s="1156"/>
      <c r="D565" s="1156"/>
      <c r="E565" s="1156"/>
      <c r="F565" s="1157"/>
      <c r="G565" s="1157"/>
    </row>
    <row r="566" spans="1:7">
      <c r="A566" s="1156"/>
      <c r="B566" s="1156"/>
      <c r="C566" s="1156"/>
      <c r="D566" s="1156"/>
      <c r="E566" s="1156"/>
      <c r="F566" s="1157"/>
      <c r="G566" s="1157"/>
    </row>
    <row r="567" spans="1:7">
      <c r="A567" s="1156"/>
      <c r="B567" s="1156"/>
      <c r="C567" s="1156"/>
      <c r="D567" s="1156"/>
      <c r="E567" s="1156"/>
      <c r="F567" s="1157"/>
      <c r="G567" s="1157"/>
    </row>
    <row r="568" spans="1:7">
      <c r="A568" s="1156"/>
      <c r="B568" s="1156"/>
      <c r="C568" s="1156"/>
      <c r="D568" s="1156"/>
      <c r="E568" s="1156"/>
      <c r="F568" s="1157"/>
      <c r="G568" s="1157"/>
    </row>
    <row r="569" spans="1:7">
      <c r="A569" s="1156"/>
      <c r="B569" s="1156"/>
      <c r="C569" s="1156"/>
      <c r="D569" s="1156"/>
      <c r="E569" s="1156"/>
      <c r="F569" s="1157"/>
      <c r="G569" s="1157"/>
    </row>
    <row r="570" spans="1:7">
      <c r="A570" s="1156"/>
      <c r="B570" s="1156"/>
      <c r="C570" s="1156"/>
      <c r="D570" s="1156"/>
      <c r="E570" s="1156"/>
      <c r="F570" s="1157"/>
      <c r="G570" s="1157"/>
    </row>
    <row r="571" spans="1:7">
      <c r="A571" s="1156"/>
      <c r="B571" s="1156"/>
      <c r="C571" s="1156"/>
      <c r="D571" s="1156"/>
      <c r="E571" s="1156"/>
      <c r="F571" s="1157"/>
      <c r="G571" s="1157"/>
    </row>
    <row r="572" spans="1:7">
      <c r="A572" s="1156"/>
      <c r="B572" s="1156"/>
      <c r="C572" s="1156"/>
      <c r="D572" s="1156"/>
      <c r="E572" s="1156"/>
      <c r="F572" s="1157"/>
      <c r="G572" s="1157"/>
    </row>
    <row r="573" spans="1:7">
      <c r="A573" s="1156"/>
      <c r="B573" s="1156"/>
      <c r="C573" s="1156"/>
      <c r="D573" s="1156"/>
      <c r="E573" s="1156"/>
      <c r="F573" s="1157"/>
      <c r="G573" s="1157"/>
    </row>
    <row r="574" spans="1:7">
      <c r="A574" s="1156"/>
      <c r="B574" s="1156"/>
      <c r="C574" s="1156"/>
      <c r="D574" s="1156"/>
      <c r="E574" s="1156"/>
      <c r="F574" s="1157"/>
      <c r="G574" s="1157"/>
    </row>
    <row r="575" spans="1:7">
      <c r="A575" s="1156"/>
      <c r="B575" s="1156"/>
      <c r="C575" s="1156"/>
      <c r="D575" s="1156"/>
      <c r="E575" s="1156"/>
      <c r="F575" s="1157"/>
      <c r="G575" s="1157"/>
    </row>
    <row r="576" spans="1:7">
      <c r="A576" s="1156"/>
      <c r="B576" s="1156"/>
      <c r="C576" s="1156"/>
      <c r="D576" s="1156"/>
      <c r="E576" s="1156"/>
      <c r="F576" s="1157"/>
      <c r="G576" s="1157"/>
    </row>
    <row r="577" spans="1:7">
      <c r="A577" s="1156"/>
      <c r="B577" s="1156"/>
      <c r="C577" s="1156"/>
      <c r="D577" s="1156"/>
      <c r="E577" s="1156"/>
      <c r="F577" s="1157"/>
      <c r="G577" s="1157"/>
    </row>
    <row r="578" spans="1:7">
      <c r="A578" s="1156"/>
      <c r="B578" s="1156"/>
      <c r="C578" s="1156"/>
      <c r="D578" s="1156"/>
      <c r="E578" s="1156"/>
      <c r="F578" s="1157"/>
      <c r="G578" s="1157"/>
    </row>
    <row r="579" spans="1:7">
      <c r="A579" s="1156"/>
      <c r="B579" s="1156"/>
      <c r="C579" s="1156"/>
      <c r="D579" s="1156"/>
      <c r="E579" s="1156"/>
      <c r="F579" s="1157"/>
      <c r="G579" s="1157"/>
    </row>
    <row r="580" spans="1:7">
      <c r="A580" s="1156"/>
      <c r="B580" s="1156"/>
      <c r="C580" s="1156"/>
      <c r="D580" s="1156"/>
      <c r="E580" s="1156"/>
      <c r="F580" s="1157"/>
      <c r="G580" s="1157"/>
    </row>
    <row r="581" spans="1:7">
      <c r="A581" s="1156"/>
      <c r="B581" s="1156"/>
      <c r="C581" s="1156"/>
      <c r="D581" s="1156"/>
      <c r="E581" s="1156"/>
      <c r="F581" s="1157"/>
      <c r="G581" s="1157"/>
    </row>
    <row r="582" spans="1:7">
      <c r="A582" s="1156"/>
      <c r="B582" s="1156"/>
      <c r="C582" s="1156"/>
      <c r="D582" s="1156"/>
      <c r="E582" s="1156"/>
      <c r="F582" s="1157"/>
      <c r="G582" s="1157"/>
    </row>
    <row r="583" spans="1:7">
      <c r="A583" s="1156"/>
      <c r="B583" s="1156"/>
      <c r="C583" s="1156"/>
      <c r="D583" s="1156"/>
      <c r="E583" s="1156"/>
      <c r="F583" s="1157"/>
      <c r="G583" s="1157"/>
    </row>
    <row r="584" spans="1:7">
      <c r="A584" s="1156"/>
      <c r="B584" s="1156"/>
      <c r="C584" s="1156"/>
      <c r="D584" s="1156"/>
      <c r="E584" s="1156"/>
      <c r="F584" s="1157"/>
      <c r="G584" s="1157"/>
    </row>
    <row r="585" spans="1:7">
      <c r="A585" s="1156"/>
      <c r="B585" s="1156"/>
      <c r="C585" s="1156"/>
      <c r="D585" s="1156"/>
      <c r="E585" s="1156"/>
      <c r="F585" s="1157"/>
      <c r="G585" s="1157"/>
    </row>
    <row r="586" spans="1:7">
      <c r="A586" s="1156"/>
      <c r="B586" s="1156"/>
      <c r="C586" s="1156"/>
      <c r="D586" s="1156"/>
      <c r="E586" s="1156"/>
      <c r="F586" s="1157"/>
      <c r="G586" s="1157"/>
    </row>
    <row r="587" spans="1:7">
      <c r="A587" s="1156"/>
      <c r="B587" s="1156"/>
      <c r="C587" s="1156"/>
      <c r="D587" s="1156"/>
      <c r="E587" s="1156"/>
      <c r="F587" s="1157"/>
      <c r="G587" s="1157"/>
    </row>
    <row r="588" spans="1:7">
      <c r="A588" s="1156"/>
      <c r="B588" s="1156"/>
      <c r="C588" s="1156"/>
      <c r="D588" s="1156"/>
      <c r="E588" s="1156"/>
      <c r="F588" s="1157"/>
      <c r="G588" s="1157"/>
    </row>
    <row r="589" spans="1:7">
      <c r="A589" s="1156"/>
      <c r="B589" s="1156"/>
      <c r="C589" s="1156"/>
      <c r="D589" s="1156"/>
      <c r="E589" s="1156"/>
      <c r="F589" s="1157"/>
      <c r="G589" s="1157"/>
    </row>
    <row r="590" spans="1:7">
      <c r="A590" s="1156"/>
      <c r="B590" s="1156"/>
      <c r="C590" s="1156"/>
      <c r="D590" s="1156"/>
      <c r="E590" s="1156"/>
      <c r="F590" s="1157"/>
      <c r="G590" s="1157"/>
    </row>
    <row r="591" spans="1:7">
      <c r="A591" s="1156"/>
      <c r="B591" s="1156"/>
      <c r="C591" s="1156"/>
      <c r="D591" s="1156"/>
      <c r="E591" s="1156"/>
      <c r="F591" s="1157"/>
      <c r="G591" s="1157"/>
    </row>
    <row r="592" spans="1:7">
      <c r="A592" s="1156"/>
      <c r="B592" s="1156"/>
      <c r="C592" s="1156"/>
      <c r="D592" s="1156"/>
      <c r="E592" s="1156"/>
      <c r="F592" s="1157"/>
      <c r="G592" s="1157"/>
    </row>
    <row r="593" spans="1:7">
      <c r="A593" s="1156"/>
      <c r="B593" s="1156"/>
      <c r="C593" s="1156"/>
      <c r="D593" s="1156"/>
      <c r="E593" s="1156"/>
      <c r="F593" s="1157"/>
      <c r="G593" s="1157"/>
    </row>
    <row r="594" spans="1:7">
      <c r="A594" s="1156"/>
      <c r="B594" s="1156"/>
      <c r="C594" s="1156"/>
      <c r="D594" s="1156"/>
      <c r="E594" s="1156"/>
      <c r="F594" s="1157"/>
      <c r="G594" s="1157"/>
    </row>
    <row r="595" spans="1:7">
      <c r="A595" s="1156"/>
      <c r="B595" s="1156"/>
      <c r="C595" s="1156"/>
      <c r="D595" s="1156"/>
      <c r="E595" s="1156"/>
      <c r="F595" s="1157"/>
      <c r="G595" s="1157"/>
    </row>
    <row r="596" spans="1:7">
      <c r="A596" s="1156"/>
      <c r="B596" s="1156"/>
      <c r="C596" s="1156"/>
      <c r="D596" s="1156"/>
      <c r="E596" s="1156"/>
      <c r="F596" s="1157"/>
      <c r="G596" s="1157"/>
    </row>
    <row r="597" spans="1:7">
      <c r="A597" s="1156"/>
      <c r="B597" s="1156"/>
      <c r="C597" s="1156"/>
      <c r="D597" s="1156"/>
      <c r="E597" s="1156"/>
      <c r="F597" s="1157"/>
      <c r="G597" s="1157"/>
    </row>
    <row r="598" spans="1:7">
      <c r="A598" s="1156"/>
      <c r="B598" s="1156"/>
      <c r="C598" s="1156"/>
      <c r="D598" s="1156"/>
      <c r="E598" s="1156"/>
      <c r="F598" s="1157"/>
      <c r="G598" s="1157"/>
    </row>
    <row r="599" spans="1:7">
      <c r="A599" s="1156"/>
      <c r="B599" s="1156"/>
      <c r="C599" s="1156"/>
      <c r="D599" s="1156"/>
      <c r="E599" s="1156"/>
      <c r="F599" s="1157"/>
      <c r="G599" s="1157"/>
    </row>
    <row r="600" spans="1:7">
      <c r="A600" s="1156"/>
      <c r="B600" s="1156"/>
      <c r="C600" s="1156"/>
      <c r="D600" s="1156"/>
      <c r="E600" s="1156"/>
      <c r="F600" s="1157"/>
      <c r="G600" s="1157"/>
    </row>
    <row r="601" spans="1:7">
      <c r="A601" s="1156"/>
      <c r="B601" s="1156"/>
      <c r="C601" s="1156"/>
      <c r="D601" s="1156"/>
      <c r="E601" s="1156"/>
      <c r="F601" s="1157"/>
      <c r="G601" s="1157"/>
    </row>
    <row r="602" spans="1:7">
      <c r="A602" s="1156"/>
      <c r="B602" s="1156"/>
      <c r="C602" s="1156"/>
      <c r="D602" s="1156"/>
      <c r="E602" s="1156"/>
      <c r="F602" s="1157"/>
      <c r="G602" s="1157"/>
    </row>
    <row r="603" spans="1:7">
      <c r="A603" s="1156"/>
      <c r="B603" s="1156"/>
      <c r="C603" s="1156"/>
      <c r="D603" s="1156"/>
      <c r="E603" s="1156"/>
      <c r="F603" s="1157"/>
      <c r="G603" s="1157"/>
    </row>
    <row r="604" spans="1:7">
      <c r="A604" s="1156"/>
      <c r="B604" s="1156"/>
      <c r="C604" s="1156"/>
      <c r="D604" s="1156"/>
      <c r="E604" s="1156"/>
      <c r="F604" s="1157"/>
      <c r="G604" s="1157"/>
    </row>
    <row r="605" spans="1:7">
      <c r="A605" s="1156"/>
      <c r="B605" s="1156"/>
      <c r="C605" s="1156"/>
      <c r="D605" s="1156"/>
      <c r="E605" s="1156"/>
      <c r="F605" s="1157"/>
      <c r="G605" s="1157"/>
    </row>
    <row r="606" spans="1:7">
      <c r="A606" s="1156"/>
      <c r="B606" s="1156"/>
      <c r="C606" s="1156"/>
      <c r="D606" s="1156"/>
      <c r="E606" s="1156"/>
      <c r="F606" s="1157"/>
      <c r="G606" s="1157"/>
    </row>
    <row r="607" spans="1:7">
      <c r="A607" s="1156"/>
      <c r="B607" s="1156"/>
      <c r="C607" s="1156"/>
      <c r="D607" s="1156"/>
      <c r="E607" s="1156"/>
      <c r="F607" s="1157"/>
      <c r="G607" s="1157"/>
    </row>
    <row r="608" spans="1:7">
      <c r="A608" s="1156"/>
      <c r="B608" s="1156"/>
      <c r="C608" s="1156"/>
      <c r="D608" s="1156"/>
      <c r="E608" s="1156"/>
      <c r="F608" s="1157"/>
      <c r="G608" s="1157"/>
    </row>
    <row r="609" spans="1:7">
      <c r="A609" s="1156"/>
      <c r="B609" s="1156"/>
      <c r="C609" s="1156"/>
      <c r="D609" s="1156"/>
      <c r="E609" s="1156"/>
      <c r="F609" s="1157"/>
      <c r="G609" s="1157"/>
    </row>
    <row r="610" spans="1:7">
      <c r="A610" s="1156"/>
      <c r="B610" s="1156"/>
      <c r="C610" s="1156"/>
      <c r="D610" s="1156"/>
      <c r="E610" s="1156"/>
      <c r="F610" s="1157"/>
      <c r="G610" s="1157"/>
    </row>
    <row r="611" spans="1:7">
      <c r="A611" s="1156"/>
      <c r="B611" s="1156"/>
      <c r="C611" s="1156"/>
      <c r="D611" s="1156"/>
      <c r="E611" s="1156"/>
      <c r="F611" s="1157"/>
      <c r="G611" s="1157"/>
    </row>
    <row r="612" spans="1:7">
      <c r="A612" s="1156"/>
      <c r="B612" s="1156"/>
      <c r="C612" s="1156"/>
      <c r="D612" s="1156"/>
      <c r="E612" s="1156"/>
      <c r="F612" s="1157"/>
      <c r="G612" s="1157"/>
    </row>
    <row r="613" spans="1:7">
      <c r="A613" s="1156"/>
      <c r="B613" s="1156"/>
      <c r="C613" s="1156"/>
      <c r="D613" s="1156"/>
      <c r="E613" s="1156"/>
      <c r="F613" s="1157"/>
      <c r="G613" s="1157"/>
    </row>
    <row r="614" spans="1:7">
      <c r="A614" s="1156"/>
      <c r="B614" s="1156"/>
      <c r="C614" s="1156"/>
      <c r="D614" s="1156"/>
      <c r="E614" s="1156"/>
      <c r="F614" s="1157"/>
      <c r="G614" s="1157"/>
    </row>
    <row r="615" spans="1:7">
      <c r="A615" s="1156"/>
      <c r="B615" s="1156"/>
      <c r="C615" s="1156"/>
      <c r="D615" s="1156"/>
      <c r="E615" s="1156"/>
      <c r="F615" s="1157"/>
      <c r="G615" s="1157"/>
    </row>
    <row r="616" spans="1:7">
      <c r="A616" s="1156"/>
      <c r="B616" s="1156"/>
      <c r="C616" s="1156"/>
      <c r="D616" s="1156"/>
      <c r="E616" s="1156"/>
      <c r="F616" s="1157"/>
      <c r="G616" s="1157"/>
    </row>
    <row r="617" spans="1:7">
      <c r="A617" s="1156"/>
      <c r="B617" s="1156"/>
      <c r="C617" s="1156"/>
      <c r="D617" s="1156"/>
      <c r="E617" s="1156"/>
      <c r="F617" s="1157"/>
      <c r="G617" s="1157"/>
    </row>
    <row r="618" spans="1:7">
      <c r="A618" s="1156"/>
      <c r="B618" s="1156"/>
      <c r="C618" s="1156"/>
      <c r="D618" s="1156"/>
      <c r="E618" s="1156"/>
      <c r="F618" s="1157"/>
      <c r="G618" s="1157"/>
    </row>
    <row r="619" spans="1:7">
      <c r="A619" s="1156"/>
      <c r="B619" s="1156"/>
      <c r="C619" s="1156"/>
      <c r="D619" s="1156"/>
      <c r="E619" s="1156"/>
      <c r="F619" s="1157"/>
      <c r="G619" s="1157"/>
    </row>
    <row r="620" spans="1:7">
      <c r="A620" s="1156"/>
      <c r="B620" s="1156"/>
      <c r="C620" s="1156"/>
      <c r="D620" s="1156"/>
      <c r="E620" s="1156"/>
      <c r="F620" s="1157"/>
      <c r="G620" s="1157"/>
    </row>
    <row r="621" spans="1:7">
      <c r="A621" s="1156"/>
      <c r="B621" s="1156"/>
      <c r="C621" s="1156"/>
      <c r="D621" s="1156"/>
      <c r="E621" s="1156"/>
      <c r="F621" s="1157"/>
      <c r="G621" s="1157"/>
    </row>
    <row r="622" spans="1:7">
      <c r="A622" s="1156"/>
      <c r="B622" s="1156"/>
      <c r="C622" s="1156"/>
      <c r="D622" s="1156"/>
      <c r="E622" s="1156"/>
      <c r="F622" s="1157"/>
      <c r="G622" s="1157"/>
    </row>
    <row r="623" spans="1:7">
      <c r="A623" s="1156"/>
      <c r="B623" s="1156"/>
      <c r="C623" s="1156"/>
      <c r="D623" s="1156"/>
      <c r="E623" s="1156"/>
      <c r="F623" s="1157"/>
      <c r="G623" s="1157"/>
    </row>
    <row r="624" spans="1:7">
      <c r="A624" s="1156"/>
      <c r="B624" s="1156"/>
      <c r="C624" s="1156"/>
      <c r="D624" s="1156"/>
      <c r="E624" s="1156"/>
      <c r="F624" s="1157"/>
      <c r="G624" s="1157"/>
    </row>
    <row r="625" spans="1:7">
      <c r="A625" s="1156"/>
      <c r="B625" s="1156"/>
      <c r="C625" s="1156"/>
      <c r="D625" s="1156"/>
      <c r="E625" s="1156"/>
      <c r="F625" s="1157"/>
      <c r="G625" s="1157"/>
    </row>
    <row r="626" spans="1:7">
      <c r="A626" s="1156"/>
      <c r="B626" s="1156"/>
      <c r="C626" s="1156"/>
      <c r="D626" s="1156"/>
      <c r="E626" s="1156"/>
      <c r="F626" s="1157"/>
      <c r="G626" s="1157"/>
    </row>
    <row r="627" spans="1:7">
      <c r="A627" s="1156"/>
      <c r="B627" s="1156"/>
      <c r="C627" s="1156"/>
      <c r="D627" s="1156"/>
      <c r="E627" s="1156"/>
      <c r="F627" s="1157"/>
      <c r="G627" s="1157"/>
    </row>
    <row r="628" spans="1:7">
      <c r="A628" s="1156"/>
      <c r="B628" s="1156"/>
      <c r="C628" s="1156"/>
      <c r="D628" s="1156"/>
      <c r="E628" s="1156"/>
      <c r="F628" s="1157"/>
      <c r="G628" s="1157"/>
    </row>
    <row r="629" spans="1:7">
      <c r="A629" s="1156"/>
      <c r="B629" s="1156"/>
      <c r="C629" s="1156"/>
      <c r="D629" s="1156"/>
      <c r="E629" s="1156"/>
      <c r="F629" s="1157"/>
      <c r="G629" s="1157"/>
    </row>
    <row r="630" spans="1:7">
      <c r="A630" s="1156"/>
      <c r="B630" s="1156"/>
      <c r="C630" s="1156"/>
      <c r="D630" s="1156"/>
      <c r="E630" s="1156"/>
      <c r="F630" s="1157"/>
      <c r="G630" s="1157"/>
    </row>
    <row r="631" spans="1:7">
      <c r="A631" s="1156"/>
      <c r="B631" s="1156"/>
      <c r="C631" s="1156"/>
      <c r="D631" s="1156"/>
      <c r="E631" s="1156"/>
      <c r="F631" s="1157"/>
      <c r="G631" s="1157"/>
    </row>
    <row r="632" spans="1:7">
      <c r="A632" s="1156"/>
      <c r="B632" s="1156"/>
      <c r="C632" s="1156"/>
      <c r="D632" s="1156"/>
      <c r="E632" s="1156"/>
      <c r="F632" s="1157"/>
      <c r="G632" s="1157"/>
    </row>
    <row r="633" spans="1:7">
      <c r="A633" s="1156"/>
      <c r="B633" s="1156"/>
      <c r="C633" s="1156"/>
      <c r="D633" s="1156"/>
      <c r="E633" s="1156"/>
      <c r="F633" s="1157"/>
      <c r="G633" s="1157"/>
    </row>
    <row r="634" spans="1:7">
      <c r="A634" s="1156"/>
      <c r="B634" s="1156"/>
      <c r="C634" s="1156"/>
      <c r="D634" s="1156"/>
      <c r="E634" s="1156"/>
      <c r="F634" s="1157"/>
      <c r="G634" s="1157"/>
    </row>
    <row r="635" spans="1:7">
      <c r="A635" s="1156"/>
      <c r="B635" s="1156"/>
      <c r="C635" s="1156"/>
      <c r="D635" s="1156"/>
      <c r="E635" s="1156"/>
      <c r="F635" s="1157"/>
      <c r="G635" s="1157"/>
    </row>
    <row r="636" spans="1:7">
      <c r="A636" s="1156"/>
      <c r="B636" s="1156"/>
      <c r="C636" s="1156"/>
      <c r="D636" s="1156"/>
      <c r="E636" s="1156"/>
      <c r="F636" s="1157"/>
      <c r="G636" s="1157"/>
    </row>
    <row r="637" spans="1:7">
      <c r="A637" s="1156"/>
      <c r="B637" s="1156"/>
      <c r="C637" s="1156"/>
      <c r="D637" s="1156"/>
      <c r="E637" s="1156"/>
      <c r="F637" s="1157"/>
      <c r="G637" s="1157"/>
    </row>
    <row r="638" spans="1:7">
      <c r="A638" s="1156"/>
      <c r="B638" s="1156"/>
      <c r="C638" s="1156"/>
      <c r="D638" s="1156"/>
      <c r="E638" s="1156"/>
      <c r="F638" s="1157"/>
      <c r="G638" s="1157"/>
    </row>
    <row r="639" spans="1:7">
      <c r="A639" s="1156"/>
      <c r="B639" s="1156"/>
      <c r="C639" s="1156"/>
      <c r="D639" s="1156"/>
      <c r="E639" s="1156"/>
      <c r="F639" s="1157"/>
      <c r="G639" s="1157"/>
    </row>
    <row r="640" spans="1:7">
      <c r="A640" s="1156"/>
      <c r="B640" s="1156"/>
      <c r="C640" s="1156"/>
      <c r="D640" s="1156"/>
      <c r="E640" s="1156"/>
      <c r="F640" s="1157"/>
      <c r="G640" s="1157"/>
    </row>
    <row r="641" spans="1:7">
      <c r="A641" s="1156"/>
      <c r="B641" s="1156"/>
      <c r="C641" s="1156"/>
      <c r="D641" s="1156"/>
      <c r="E641" s="1156"/>
      <c r="F641" s="1157"/>
      <c r="G641" s="1157"/>
    </row>
    <row r="642" spans="1:7">
      <c r="A642" s="1156"/>
      <c r="B642" s="1156"/>
      <c r="C642" s="1156"/>
      <c r="D642" s="1156"/>
      <c r="E642" s="1156"/>
      <c r="F642" s="1157"/>
      <c r="G642" s="1157"/>
    </row>
    <row r="643" spans="1:7">
      <c r="A643" s="1156"/>
      <c r="B643" s="1156"/>
      <c r="C643" s="1156"/>
      <c r="D643" s="1156"/>
      <c r="E643" s="1156"/>
      <c r="F643" s="1157"/>
      <c r="G643" s="1157"/>
    </row>
    <row r="644" spans="1:7">
      <c r="A644" s="1156"/>
      <c r="B644" s="1156"/>
      <c r="C644" s="1156"/>
      <c r="D644" s="1156"/>
      <c r="E644" s="1156"/>
      <c r="F644" s="1157"/>
      <c r="G644" s="1157"/>
    </row>
    <row r="645" spans="1:7">
      <c r="A645" s="1156"/>
      <c r="B645" s="1156"/>
      <c r="C645" s="1156"/>
      <c r="D645" s="1156"/>
      <c r="E645" s="1156"/>
      <c r="F645" s="1157"/>
      <c r="G645" s="1157"/>
    </row>
    <row r="646" spans="1:7">
      <c r="A646" s="1156"/>
      <c r="B646" s="1156"/>
      <c r="C646" s="1156"/>
      <c r="D646" s="1156"/>
      <c r="E646" s="1156"/>
      <c r="F646" s="1157"/>
      <c r="G646" s="1157"/>
    </row>
    <row r="647" spans="1:7">
      <c r="A647" s="1156"/>
      <c r="B647" s="1156"/>
      <c r="C647" s="1156"/>
      <c r="D647" s="1156"/>
      <c r="E647" s="1156"/>
      <c r="F647" s="1157"/>
      <c r="G647" s="1157"/>
    </row>
    <row r="648" spans="1:7">
      <c r="A648" s="1156"/>
      <c r="B648" s="1156"/>
      <c r="C648" s="1156"/>
      <c r="D648" s="1156"/>
      <c r="E648" s="1156"/>
      <c r="F648" s="1157"/>
      <c r="G648" s="1157"/>
    </row>
    <row r="649" spans="1:7">
      <c r="A649" s="1156"/>
      <c r="B649" s="1156"/>
      <c r="C649" s="1156"/>
      <c r="D649" s="1156"/>
      <c r="E649" s="1156"/>
      <c r="F649" s="1157"/>
      <c r="G649" s="1157"/>
    </row>
    <row r="650" spans="1:7">
      <c r="A650" s="1156"/>
      <c r="B650" s="1156"/>
      <c r="C650" s="1156"/>
      <c r="D650" s="1156"/>
      <c r="E650" s="1156"/>
      <c r="F650" s="1157"/>
      <c r="G650" s="1157"/>
    </row>
    <row r="651" spans="1:7">
      <c r="A651" s="1156"/>
      <c r="B651" s="1156"/>
      <c r="C651" s="1156"/>
      <c r="D651" s="1156"/>
      <c r="E651" s="1156"/>
      <c r="F651" s="1157"/>
      <c r="G651" s="1157"/>
    </row>
    <row r="652" spans="1:7">
      <c r="A652" s="1156"/>
      <c r="B652" s="1156"/>
      <c r="C652" s="1156"/>
      <c r="D652" s="1156"/>
      <c r="E652" s="1156"/>
      <c r="F652" s="1157"/>
      <c r="G652" s="1157"/>
    </row>
    <row r="653" spans="1:7">
      <c r="A653" s="1156"/>
      <c r="B653" s="1156"/>
      <c r="C653" s="1156"/>
      <c r="D653" s="1156"/>
      <c r="E653" s="1156"/>
      <c r="F653" s="1157"/>
      <c r="G653" s="1157"/>
    </row>
    <row r="654" spans="1:7">
      <c r="A654" s="1156"/>
      <c r="B654" s="1156"/>
      <c r="C654" s="1156"/>
      <c r="D654" s="1156"/>
      <c r="E654" s="1156"/>
      <c r="F654" s="1157"/>
      <c r="G654" s="1157"/>
    </row>
    <row r="655" spans="1:7">
      <c r="A655" s="1156"/>
      <c r="B655" s="1156"/>
      <c r="C655" s="1156"/>
      <c r="D655" s="1156"/>
      <c r="E655" s="1156"/>
      <c r="F655" s="1157"/>
      <c r="G655" s="1157"/>
    </row>
    <row r="656" spans="1:7">
      <c r="A656" s="1156"/>
      <c r="B656" s="1156"/>
      <c r="C656" s="1156"/>
      <c r="D656" s="1156"/>
      <c r="E656" s="1156"/>
      <c r="F656" s="1157"/>
      <c r="G656" s="1157"/>
    </row>
    <row r="657" spans="1:7">
      <c r="A657" s="1156"/>
      <c r="B657" s="1156"/>
      <c r="C657" s="1156"/>
      <c r="D657" s="1156"/>
      <c r="E657" s="1156"/>
      <c r="F657" s="1157"/>
      <c r="G657" s="1157"/>
    </row>
    <row r="658" spans="1:7">
      <c r="A658" s="1156"/>
      <c r="B658" s="1156"/>
      <c r="C658" s="1156"/>
      <c r="D658" s="1156"/>
      <c r="E658" s="1156"/>
      <c r="F658" s="1157"/>
      <c r="G658" s="1157"/>
    </row>
    <row r="659" spans="1:7">
      <c r="A659" s="1156"/>
      <c r="B659" s="1156"/>
      <c r="C659" s="1156"/>
      <c r="D659" s="1156"/>
      <c r="E659" s="1156"/>
      <c r="F659" s="1157"/>
      <c r="G659" s="1157"/>
    </row>
    <row r="660" spans="1:7">
      <c r="A660" s="1156"/>
      <c r="B660" s="1156"/>
      <c r="C660" s="1156"/>
      <c r="D660" s="1156"/>
      <c r="E660" s="1156"/>
      <c r="F660" s="1157"/>
      <c r="G660" s="1157"/>
    </row>
    <row r="661" spans="1:7">
      <c r="A661" s="1156"/>
      <c r="B661" s="1156"/>
      <c r="C661" s="1156"/>
      <c r="D661" s="1156"/>
      <c r="E661" s="1156"/>
      <c r="F661" s="1157"/>
      <c r="G661" s="1157"/>
    </row>
    <row r="662" spans="1:7">
      <c r="A662" s="1156"/>
      <c r="B662" s="1156"/>
      <c r="C662" s="1156"/>
      <c r="D662" s="1156"/>
      <c r="E662" s="1156"/>
      <c r="F662" s="1157"/>
      <c r="G662" s="1157"/>
    </row>
    <row r="663" spans="1:7">
      <c r="A663" s="1156"/>
      <c r="B663" s="1156"/>
      <c r="C663" s="1156"/>
      <c r="D663" s="1156"/>
      <c r="E663" s="1156"/>
      <c r="F663" s="1157"/>
      <c r="G663" s="1157"/>
    </row>
    <row r="664" spans="1:7">
      <c r="A664" s="1156"/>
      <c r="B664" s="1156"/>
      <c r="C664" s="1156"/>
      <c r="D664" s="1156"/>
      <c r="E664" s="1156"/>
      <c r="F664" s="1157"/>
      <c r="G664" s="1157"/>
    </row>
    <row r="665" spans="1:7">
      <c r="A665" s="1156"/>
      <c r="B665" s="1156"/>
      <c r="C665" s="1156"/>
      <c r="D665" s="1156"/>
      <c r="E665" s="1156"/>
      <c r="F665" s="1157"/>
      <c r="G665" s="1157"/>
    </row>
    <row r="666" spans="1:7">
      <c r="A666" s="1156"/>
      <c r="B666" s="1156"/>
      <c r="C666" s="1156"/>
      <c r="D666" s="1156"/>
      <c r="E666" s="1156"/>
      <c r="F666" s="1157"/>
      <c r="G666" s="1157"/>
    </row>
    <row r="667" spans="1:7">
      <c r="A667" s="1156"/>
      <c r="B667" s="1156"/>
      <c r="C667" s="1156"/>
      <c r="D667" s="1156"/>
      <c r="E667" s="1156"/>
      <c r="F667" s="1157"/>
      <c r="G667" s="1157"/>
    </row>
    <row r="668" spans="1:7">
      <c r="A668" s="1156"/>
      <c r="B668" s="1156"/>
      <c r="C668" s="1156"/>
      <c r="D668" s="1156"/>
      <c r="E668" s="1156"/>
      <c r="F668" s="1157"/>
      <c r="G668" s="1157"/>
    </row>
    <row r="669" spans="1:7">
      <c r="A669" s="1156"/>
      <c r="B669" s="1156"/>
      <c r="C669" s="1156"/>
      <c r="D669" s="1156"/>
      <c r="E669" s="1156"/>
      <c r="F669" s="1157"/>
      <c r="G669" s="1157"/>
    </row>
    <row r="670" spans="1:7">
      <c r="A670" s="1156"/>
      <c r="B670" s="1156"/>
      <c r="C670" s="1156"/>
      <c r="D670" s="1156"/>
      <c r="E670" s="1156"/>
      <c r="F670" s="1157"/>
      <c r="G670" s="1157"/>
    </row>
    <row r="671" spans="1:7">
      <c r="A671" s="1156"/>
      <c r="B671" s="1156"/>
      <c r="C671" s="1156"/>
      <c r="D671" s="1156"/>
      <c r="E671" s="1156"/>
      <c r="F671" s="1157"/>
      <c r="G671" s="1157"/>
    </row>
    <row r="672" spans="1:7">
      <c r="A672" s="1156"/>
      <c r="B672" s="1156"/>
      <c r="C672" s="1156"/>
      <c r="D672" s="1156"/>
      <c r="E672" s="1156"/>
      <c r="F672" s="1157"/>
      <c r="G672" s="1157"/>
    </row>
    <row r="673" spans="1:7">
      <c r="A673" s="1156"/>
      <c r="B673" s="1156"/>
      <c r="C673" s="1156"/>
      <c r="D673" s="1156"/>
      <c r="E673" s="1156"/>
      <c r="F673" s="1157"/>
      <c r="G673" s="1157"/>
    </row>
    <row r="674" spans="1:7">
      <c r="A674" s="1156"/>
      <c r="B674" s="1156"/>
      <c r="C674" s="1156"/>
      <c r="D674" s="1156"/>
      <c r="E674" s="1156"/>
      <c r="F674" s="1157"/>
      <c r="G674" s="1157"/>
    </row>
    <row r="675" spans="1:7">
      <c r="A675" s="1156"/>
      <c r="B675" s="1156"/>
      <c r="C675" s="1156"/>
      <c r="D675" s="1156"/>
      <c r="E675" s="1156"/>
      <c r="F675" s="1157"/>
      <c r="G675" s="1157"/>
    </row>
    <row r="676" spans="1:7">
      <c r="A676" s="1156"/>
      <c r="B676" s="1156"/>
      <c r="C676" s="1156"/>
      <c r="D676" s="1156"/>
      <c r="E676" s="1156"/>
      <c r="F676" s="1157"/>
      <c r="G676" s="1157"/>
    </row>
    <row r="677" spans="1:7">
      <c r="A677" s="1156"/>
      <c r="B677" s="1156"/>
      <c r="C677" s="1156"/>
      <c r="D677" s="1156"/>
      <c r="E677" s="1156"/>
      <c r="F677" s="1157"/>
      <c r="G677" s="1157"/>
    </row>
    <row r="678" spans="1:7">
      <c r="A678" s="1156"/>
      <c r="B678" s="1156"/>
      <c r="C678" s="1156"/>
      <c r="D678" s="1156"/>
      <c r="E678" s="1156"/>
      <c r="F678" s="1157"/>
      <c r="G678" s="1157"/>
    </row>
    <row r="679" spans="1:7">
      <c r="A679" s="1156"/>
      <c r="B679" s="1156"/>
      <c r="C679" s="1156"/>
      <c r="D679" s="1156"/>
      <c r="E679" s="1156"/>
      <c r="F679" s="1157"/>
      <c r="G679" s="1157"/>
    </row>
    <row r="680" spans="1:7">
      <c r="A680" s="1156"/>
      <c r="B680" s="1156"/>
      <c r="C680" s="1156"/>
      <c r="D680" s="1156"/>
      <c r="E680" s="1156"/>
      <c r="F680" s="1157"/>
      <c r="G680" s="1157"/>
    </row>
    <row r="681" spans="1:7">
      <c r="A681" s="1156"/>
      <c r="B681" s="1156"/>
      <c r="C681" s="1156"/>
      <c r="D681" s="1156"/>
      <c r="E681" s="1156"/>
      <c r="F681" s="1157"/>
      <c r="G681" s="1157"/>
    </row>
    <row r="682" spans="1:7">
      <c r="A682" s="1156"/>
      <c r="B682" s="1156"/>
      <c r="C682" s="1156"/>
      <c r="D682" s="1156"/>
      <c r="E682" s="1156"/>
      <c r="F682" s="1157"/>
      <c r="G682" s="1157"/>
    </row>
    <row r="683" spans="1:7">
      <c r="A683" s="1156"/>
      <c r="B683" s="1156"/>
      <c r="C683" s="1156"/>
      <c r="D683" s="1156"/>
      <c r="E683" s="1156"/>
      <c r="F683" s="1157"/>
      <c r="G683" s="1157"/>
    </row>
    <row r="684" spans="1:7">
      <c r="A684" s="1156"/>
      <c r="B684" s="1156"/>
      <c r="C684" s="1156"/>
      <c r="D684" s="1156"/>
      <c r="E684" s="1156"/>
      <c r="F684" s="1157"/>
      <c r="G684" s="1157"/>
    </row>
    <row r="685" spans="1:7">
      <c r="A685" s="1156"/>
      <c r="B685" s="1156"/>
      <c r="C685" s="1156"/>
      <c r="D685" s="1156"/>
      <c r="E685" s="1156"/>
      <c r="F685" s="1157"/>
      <c r="G685" s="1157"/>
    </row>
    <row r="686" spans="1:7">
      <c r="A686" s="1156"/>
      <c r="B686" s="1156"/>
      <c r="C686" s="1156"/>
      <c r="D686" s="1156"/>
      <c r="E686" s="1156"/>
      <c r="F686" s="1157"/>
      <c r="G686" s="1157"/>
    </row>
    <row r="687" spans="1:7">
      <c r="A687" s="1156"/>
      <c r="B687" s="1156"/>
      <c r="C687" s="1156"/>
      <c r="D687" s="1156"/>
      <c r="E687" s="1156"/>
      <c r="F687" s="1157"/>
      <c r="G687" s="1157"/>
    </row>
    <row r="688" spans="1:7">
      <c r="A688" s="1156"/>
      <c r="B688" s="1156"/>
      <c r="C688" s="1156"/>
      <c r="D688" s="1156"/>
      <c r="E688" s="1156"/>
      <c r="F688" s="1157"/>
      <c r="G688" s="1157"/>
    </row>
    <row r="689" spans="1:7">
      <c r="A689" s="1156"/>
      <c r="B689" s="1156"/>
      <c r="C689" s="1156"/>
      <c r="D689" s="1156"/>
      <c r="E689" s="1156"/>
      <c r="F689" s="1157"/>
      <c r="G689" s="1157"/>
    </row>
    <row r="690" spans="1:7">
      <c r="A690" s="1156"/>
      <c r="B690" s="1156"/>
      <c r="C690" s="1156"/>
      <c r="D690" s="1156"/>
      <c r="E690" s="1156"/>
      <c r="F690" s="1157"/>
      <c r="G690" s="1157"/>
    </row>
    <row r="691" spans="1:7">
      <c r="A691" s="1156"/>
      <c r="B691" s="1156"/>
      <c r="C691" s="1156"/>
      <c r="D691" s="1156"/>
      <c r="E691" s="1156"/>
      <c r="F691" s="1157"/>
      <c r="G691" s="1157"/>
    </row>
    <row r="692" spans="1:7">
      <c r="A692" s="1156"/>
      <c r="B692" s="1156"/>
      <c r="C692" s="1156"/>
      <c r="D692" s="1156"/>
      <c r="E692" s="1156"/>
      <c r="F692" s="1157"/>
      <c r="G692" s="1157"/>
    </row>
    <row r="693" spans="1:7">
      <c r="A693" s="1156"/>
      <c r="B693" s="1156"/>
      <c r="C693" s="1156"/>
      <c r="D693" s="1156"/>
      <c r="E693" s="1156"/>
      <c r="F693" s="1157"/>
      <c r="G693" s="1157"/>
    </row>
    <row r="694" spans="1:7">
      <c r="A694" s="1156"/>
      <c r="B694" s="1156"/>
      <c r="C694" s="1156"/>
      <c r="D694" s="1156"/>
      <c r="E694" s="1156"/>
      <c r="F694" s="1157"/>
      <c r="G694" s="1157"/>
    </row>
    <row r="695" spans="1:7">
      <c r="A695" s="1156"/>
      <c r="B695" s="1156"/>
      <c r="C695" s="1156"/>
      <c r="D695" s="1156"/>
      <c r="E695" s="1156"/>
      <c r="F695" s="1157"/>
      <c r="G695" s="1157"/>
    </row>
    <row r="696" spans="1:7">
      <c r="A696" s="1156"/>
      <c r="B696" s="1156"/>
      <c r="C696" s="1156"/>
      <c r="D696" s="1156"/>
      <c r="E696" s="1156"/>
      <c r="F696" s="1157"/>
      <c r="G696" s="1157"/>
    </row>
    <row r="697" spans="1:7">
      <c r="A697" s="1156"/>
      <c r="B697" s="1156"/>
      <c r="C697" s="1156"/>
      <c r="D697" s="1156"/>
      <c r="E697" s="1156"/>
      <c r="F697" s="1157"/>
      <c r="G697" s="1157"/>
    </row>
    <row r="698" spans="1:7">
      <c r="A698" s="1156"/>
      <c r="B698" s="1156"/>
      <c r="C698" s="1156"/>
      <c r="D698" s="1156"/>
      <c r="E698" s="1156"/>
      <c r="F698" s="1157"/>
      <c r="G698" s="1157"/>
    </row>
    <row r="699" spans="1:7">
      <c r="A699" s="1156"/>
      <c r="B699" s="1156"/>
      <c r="C699" s="1156"/>
      <c r="D699" s="1156"/>
      <c r="E699" s="1156"/>
      <c r="F699" s="1157"/>
      <c r="G699" s="1157"/>
    </row>
    <row r="700" spans="1:7">
      <c r="A700" s="1156"/>
      <c r="B700" s="1156"/>
      <c r="C700" s="1156"/>
      <c r="D700" s="1156"/>
      <c r="E700" s="1156"/>
      <c r="F700" s="1157"/>
      <c r="G700" s="1157"/>
    </row>
    <row r="701" spans="1:7">
      <c r="A701" s="1156"/>
      <c r="B701" s="1156"/>
      <c r="C701" s="1156"/>
      <c r="D701" s="1156"/>
      <c r="E701" s="1156"/>
      <c r="F701" s="1157"/>
      <c r="G701" s="1157"/>
    </row>
    <row r="702" spans="1:7">
      <c r="A702" s="1156"/>
      <c r="B702" s="1156"/>
      <c r="C702" s="1156"/>
      <c r="D702" s="1156"/>
      <c r="E702" s="1156"/>
      <c r="F702" s="1157"/>
      <c r="G702" s="1157"/>
    </row>
    <row r="703" spans="1:7">
      <c r="A703" s="1156"/>
      <c r="B703" s="1156"/>
      <c r="C703" s="1156"/>
      <c r="D703" s="1156"/>
      <c r="E703" s="1156"/>
      <c r="F703" s="1157"/>
      <c r="G703" s="1157"/>
    </row>
    <row r="704" spans="1:7">
      <c r="A704" s="1156"/>
      <c r="B704" s="1156"/>
      <c r="C704" s="1156"/>
      <c r="D704" s="1156"/>
      <c r="E704" s="1156"/>
      <c r="F704" s="1157"/>
      <c r="G704" s="1157"/>
    </row>
    <row r="705" spans="1:7">
      <c r="A705" s="1156"/>
      <c r="B705" s="1156"/>
      <c r="C705" s="1156"/>
      <c r="D705" s="1156"/>
      <c r="E705" s="1156"/>
      <c r="F705" s="1157"/>
      <c r="G705" s="1157"/>
    </row>
    <row r="706" spans="1:7">
      <c r="A706" s="1156"/>
      <c r="B706" s="1156"/>
      <c r="C706" s="1156"/>
      <c r="D706" s="1156"/>
      <c r="E706" s="1156"/>
      <c r="F706" s="1157"/>
      <c r="G706" s="1157"/>
    </row>
    <row r="707" spans="1:7">
      <c r="A707" s="1156"/>
      <c r="B707" s="1156"/>
      <c r="C707" s="1156"/>
      <c r="D707" s="1156"/>
      <c r="E707" s="1156"/>
      <c r="F707" s="1157"/>
      <c r="G707" s="1157"/>
    </row>
    <row r="708" spans="1:7">
      <c r="A708" s="1156"/>
      <c r="B708" s="1156"/>
      <c r="C708" s="1156"/>
      <c r="D708" s="1156"/>
      <c r="E708" s="1156"/>
      <c r="F708" s="1157"/>
      <c r="G708" s="1157"/>
    </row>
    <row r="709" spans="1:7">
      <c r="A709" s="1156"/>
      <c r="B709" s="1156"/>
      <c r="C709" s="1156"/>
      <c r="D709" s="1156"/>
      <c r="E709" s="1156"/>
      <c r="F709" s="1157"/>
      <c r="G709" s="1157"/>
    </row>
    <row r="710" spans="1:7">
      <c r="A710" s="1156"/>
      <c r="B710" s="1156"/>
      <c r="C710" s="1156"/>
      <c r="D710" s="1156"/>
      <c r="E710" s="1156"/>
      <c r="F710" s="1157"/>
      <c r="G710" s="1157"/>
    </row>
    <row r="711" spans="1:7">
      <c r="A711" s="1156"/>
      <c r="B711" s="1156"/>
      <c r="C711" s="1156"/>
      <c r="D711" s="1156"/>
      <c r="E711" s="1156"/>
      <c r="F711" s="1157"/>
      <c r="G711" s="1157"/>
    </row>
    <row r="712" spans="1:7">
      <c r="A712" s="1156"/>
      <c r="B712" s="1156"/>
      <c r="C712" s="1156"/>
      <c r="D712" s="1156"/>
      <c r="E712" s="1156"/>
      <c r="F712" s="1157"/>
      <c r="G712" s="1157"/>
    </row>
    <row r="713" spans="1:7">
      <c r="A713" s="1156"/>
      <c r="B713" s="1156"/>
      <c r="C713" s="1156"/>
      <c r="D713" s="1156"/>
      <c r="E713" s="1156"/>
      <c r="F713" s="1157"/>
      <c r="G713" s="1157"/>
    </row>
    <row r="714" spans="1:7">
      <c r="A714" s="1156"/>
      <c r="B714" s="1156"/>
      <c r="C714" s="1156"/>
      <c r="D714" s="1156"/>
      <c r="E714" s="1156"/>
      <c r="F714" s="1157"/>
      <c r="G714" s="1157"/>
    </row>
    <row r="715" spans="1:7">
      <c r="A715" s="1156"/>
      <c r="B715" s="1156"/>
      <c r="C715" s="1156"/>
      <c r="D715" s="1156"/>
      <c r="E715" s="1156"/>
      <c r="F715" s="1157"/>
      <c r="G715" s="1157"/>
    </row>
    <row r="716" spans="1:7">
      <c r="A716" s="1156"/>
      <c r="B716" s="1156"/>
      <c r="C716" s="1156"/>
      <c r="D716" s="1156"/>
      <c r="E716" s="1156"/>
      <c r="F716" s="1157"/>
      <c r="G716" s="1157"/>
    </row>
    <row r="717" spans="1:7">
      <c r="A717" s="1156"/>
      <c r="B717" s="1156"/>
      <c r="C717" s="1156"/>
      <c r="D717" s="1156"/>
      <c r="E717" s="1156"/>
      <c r="F717" s="1157"/>
      <c r="G717" s="1157"/>
    </row>
    <row r="718" spans="1:7">
      <c r="A718" s="1156"/>
      <c r="B718" s="1156"/>
      <c r="C718" s="1156"/>
      <c r="D718" s="1156"/>
      <c r="E718" s="1156"/>
      <c r="F718" s="1157"/>
      <c r="G718" s="1157"/>
    </row>
    <row r="719" spans="1:7">
      <c r="A719" s="1156"/>
      <c r="B719" s="1156"/>
      <c r="C719" s="1156"/>
      <c r="D719" s="1156"/>
      <c r="E719" s="1156"/>
      <c r="F719" s="1157"/>
      <c r="G719" s="1157"/>
    </row>
    <row r="720" spans="1:7">
      <c r="A720" s="1156"/>
      <c r="B720" s="1156"/>
      <c r="C720" s="1156"/>
      <c r="D720" s="1156"/>
      <c r="E720" s="1156"/>
      <c r="F720" s="1157"/>
      <c r="G720" s="1157"/>
    </row>
    <row r="721" spans="1:7">
      <c r="A721" s="1156"/>
      <c r="B721" s="1156"/>
      <c r="C721" s="1156"/>
      <c r="D721" s="1156"/>
      <c r="E721" s="1156"/>
      <c r="F721" s="1157"/>
      <c r="G721" s="1157"/>
    </row>
    <row r="722" spans="1:7">
      <c r="A722" s="1156"/>
      <c r="B722" s="1156"/>
      <c r="C722" s="1156"/>
      <c r="D722" s="1156"/>
      <c r="E722" s="1156"/>
      <c r="F722" s="1157"/>
      <c r="G722" s="1157"/>
    </row>
    <row r="723" spans="1:7">
      <c r="A723" s="1156"/>
      <c r="B723" s="1156"/>
      <c r="C723" s="1156"/>
      <c r="D723" s="1156"/>
      <c r="E723" s="1156"/>
      <c r="F723" s="1157"/>
      <c r="G723" s="1157"/>
    </row>
    <row r="724" spans="1:7">
      <c r="A724" s="1156"/>
      <c r="B724" s="1156"/>
      <c r="C724" s="1156"/>
      <c r="D724" s="1156"/>
      <c r="E724" s="1156"/>
      <c r="F724" s="1157"/>
      <c r="G724" s="1157"/>
    </row>
    <row r="725" spans="1:7">
      <c r="A725" s="1156"/>
      <c r="B725" s="1156"/>
      <c r="C725" s="1156"/>
      <c r="D725" s="1156"/>
      <c r="E725" s="1156"/>
      <c r="F725" s="1157"/>
      <c r="G725" s="1157"/>
    </row>
    <row r="726" spans="1:7">
      <c r="A726" s="1156"/>
      <c r="B726" s="1156"/>
      <c r="C726" s="1156"/>
      <c r="D726" s="1156"/>
      <c r="E726" s="1156"/>
      <c r="F726" s="1157"/>
      <c r="G726" s="1157"/>
    </row>
    <row r="727" spans="1:7">
      <c r="A727" s="1156"/>
      <c r="B727" s="1156"/>
      <c r="C727" s="1156"/>
      <c r="D727" s="1156"/>
      <c r="E727" s="1156"/>
      <c r="F727" s="1157"/>
      <c r="G727" s="1157"/>
    </row>
    <row r="728" spans="1:7">
      <c r="A728" s="1156"/>
      <c r="B728" s="1156"/>
      <c r="C728" s="1156"/>
      <c r="D728" s="1156"/>
      <c r="E728" s="1156"/>
      <c r="F728" s="1157"/>
      <c r="G728" s="1157"/>
    </row>
    <row r="729" spans="1:7">
      <c r="A729" s="1156"/>
      <c r="B729" s="1156"/>
      <c r="C729" s="1156"/>
      <c r="D729" s="1156"/>
      <c r="E729" s="1156"/>
      <c r="F729" s="1157"/>
      <c r="G729" s="1157"/>
    </row>
    <row r="730" spans="1:7">
      <c r="A730" s="1156"/>
      <c r="B730" s="1156"/>
      <c r="C730" s="1156"/>
      <c r="D730" s="1156"/>
      <c r="E730" s="1156"/>
      <c r="F730" s="1157"/>
      <c r="G730" s="1157"/>
    </row>
    <row r="731" spans="1:7">
      <c r="A731" s="1156"/>
      <c r="B731" s="1156"/>
      <c r="C731" s="1156"/>
      <c r="D731" s="1156"/>
      <c r="E731" s="1156"/>
      <c r="F731" s="1157"/>
      <c r="G731" s="1157"/>
    </row>
    <row r="732" spans="1:7">
      <c r="A732" s="1156"/>
      <c r="B732" s="1156"/>
      <c r="C732" s="1156"/>
      <c r="D732" s="1156"/>
      <c r="E732" s="1156"/>
      <c r="F732" s="1157"/>
      <c r="G732" s="1157"/>
    </row>
    <row r="733" spans="1:7">
      <c r="A733" s="1156"/>
      <c r="B733" s="1156"/>
      <c r="C733" s="1156"/>
      <c r="D733" s="1156"/>
      <c r="E733" s="1156"/>
      <c r="F733" s="1157"/>
      <c r="G733" s="1157"/>
    </row>
    <row r="734" spans="1:7">
      <c r="A734" s="1156"/>
      <c r="B734" s="1156"/>
      <c r="C734" s="1156"/>
      <c r="D734" s="1156"/>
      <c r="E734" s="1156"/>
      <c r="F734" s="1157"/>
      <c r="G734" s="1157"/>
    </row>
    <row r="735" spans="1:7">
      <c r="A735" s="1156"/>
      <c r="B735" s="1156"/>
      <c r="C735" s="1156"/>
      <c r="D735" s="1156"/>
      <c r="E735" s="1156"/>
      <c r="F735" s="1157"/>
      <c r="G735" s="1157"/>
    </row>
    <row r="736" spans="1:7">
      <c r="A736" s="1156"/>
      <c r="B736" s="1156"/>
      <c r="C736" s="1156"/>
      <c r="D736" s="1156"/>
      <c r="E736" s="1156"/>
      <c r="F736" s="1157"/>
      <c r="G736" s="1157"/>
    </row>
    <row r="737" spans="1:7">
      <c r="A737" s="1156"/>
      <c r="B737" s="1156"/>
      <c r="C737" s="1156"/>
      <c r="D737" s="1156"/>
      <c r="E737" s="1156"/>
      <c r="F737" s="1157"/>
      <c r="G737" s="1157"/>
    </row>
    <row r="738" spans="1:7">
      <c r="A738" s="1156"/>
      <c r="B738" s="1156"/>
      <c r="C738" s="1156"/>
      <c r="D738" s="1156"/>
      <c r="E738" s="1156"/>
      <c r="F738" s="1157"/>
      <c r="G738" s="1157"/>
    </row>
    <row r="739" spans="1:7">
      <c r="A739" s="1156"/>
      <c r="B739" s="1156"/>
      <c r="C739" s="1156"/>
      <c r="D739" s="1156"/>
      <c r="E739" s="1156"/>
      <c r="F739" s="1157"/>
      <c r="G739" s="1157"/>
    </row>
    <row r="740" spans="1:7">
      <c r="A740" s="1156"/>
      <c r="B740" s="1156"/>
      <c r="C740" s="1156"/>
      <c r="D740" s="1156"/>
      <c r="E740" s="1156"/>
      <c r="F740" s="1157"/>
      <c r="G740" s="1157"/>
    </row>
    <row r="741" spans="1:7">
      <c r="A741" s="1156"/>
      <c r="B741" s="1156"/>
      <c r="C741" s="1156"/>
      <c r="D741" s="1156"/>
      <c r="E741" s="1156"/>
      <c r="F741" s="1157"/>
      <c r="G741" s="1157"/>
    </row>
    <row r="742" spans="1:7">
      <c r="A742" s="1156"/>
      <c r="B742" s="1156"/>
      <c r="C742" s="1156"/>
      <c r="D742" s="1156"/>
      <c r="E742" s="1156"/>
      <c r="F742" s="1157"/>
      <c r="G742" s="1157"/>
    </row>
    <row r="743" spans="1:7">
      <c r="A743" s="1156"/>
      <c r="B743" s="1156"/>
      <c r="C743" s="1156"/>
      <c r="D743" s="1156"/>
      <c r="E743" s="1156"/>
      <c r="F743" s="1157"/>
      <c r="G743" s="1157"/>
    </row>
    <row r="744" spans="1:7">
      <c r="A744" s="1156"/>
      <c r="B744" s="1156"/>
      <c r="C744" s="1156"/>
      <c r="D744" s="1156"/>
      <c r="E744" s="1156"/>
      <c r="F744" s="1157"/>
      <c r="G744" s="1157"/>
    </row>
    <row r="745" spans="1:7">
      <c r="A745" s="1156"/>
      <c r="B745" s="1156"/>
      <c r="C745" s="1156"/>
      <c r="D745" s="1156"/>
      <c r="E745" s="1156"/>
      <c r="F745" s="1157"/>
      <c r="G745" s="1157"/>
    </row>
    <row r="746" spans="1:7">
      <c r="A746" s="1156"/>
      <c r="B746" s="1156"/>
      <c r="C746" s="1156"/>
      <c r="D746" s="1156"/>
      <c r="E746" s="1156"/>
      <c r="F746" s="1157"/>
      <c r="G746" s="1157"/>
    </row>
    <row r="747" spans="1:7">
      <c r="A747" s="1156"/>
      <c r="B747" s="1156"/>
      <c r="C747" s="1156"/>
      <c r="D747" s="1156"/>
      <c r="E747" s="1156"/>
      <c r="F747" s="1157"/>
      <c r="G747" s="1157"/>
    </row>
    <row r="748" spans="1:7">
      <c r="A748" s="1156"/>
      <c r="B748" s="1156"/>
      <c r="C748" s="1156"/>
      <c r="D748" s="1156"/>
      <c r="E748" s="1156"/>
      <c r="F748" s="1157"/>
      <c r="G748" s="1157"/>
    </row>
    <row r="749" spans="1:7">
      <c r="A749" s="1156"/>
      <c r="B749" s="1156"/>
      <c r="C749" s="1156"/>
      <c r="D749" s="1156"/>
      <c r="E749" s="1156"/>
      <c r="F749" s="1157"/>
      <c r="G749" s="1157"/>
    </row>
    <row r="750" spans="1:7">
      <c r="A750" s="1156"/>
      <c r="B750" s="1156"/>
      <c r="C750" s="1156"/>
      <c r="D750" s="1156"/>
      <c r="E750" s="1156"/>
      <c r="F750" s="1157"/>
      <c r="G750" s="1157"/>
    </row>
    <row r="751" spans="1:7">
      <c r="A751" s="1156"/>
      <c r="B751" s="1156"/>
      <c r="C751" s="1156"/>
      <c r="D751" s="1156"/>
      <c r="E751" s="1156"/>
      <c r="F751" s="1157"/>
      <c r="G751" s="1157"/>
    </row>
    <row r="752" spans="1:7">
      <c r="A752" s="1156"/>
      <c r="B752" s="1156"/>
      <c r="C752" s="1156"/>
      <c r="D752" s="1156"/>
      <c r="E752" s="1156"/>
      <c r="F752" s="1157"/>
      <c r="G752" s="1157"/>
    </row>
    <row r="753" spans="1:7">
      <c r="A753" s="1156"/>
      <c r="B753" s="1156"/>
      <c r="C753" s="1156"/>
      <c r="D753" s="1156"/>
      <c r="E753" s="1156"/>
      <c r="F753" s="1157"/>
      <c r="G753" s="1157"/>
    </row>
    <row r="754" spans="1:7">
      <c r="A754" s="1156"/>
      <c r="B754" s="1156"/>
      <c r="C754" s="1156"/>
      <c r="D754" s="1156"/>
      <c r="E754" s="1156"/>
      <c r="F754" s="1157"/>
      <c r="G754" s="1157"/>
    </row>
    <row r="755" spans="1:7">
      <c r="A755" s="1156"/>
      <c r="B755" s="1156"/>
      <c r="C755" s="1156"/>
      <c r="D755" s="1156"/>
      <c r="E755" s="1156"/>
      <c r="F755" s="1157"/>
      <c r="G755" s="1157"/>
    </row>
    <row r="756" spans="1:7">
      <c r="A756" s="1156"/>
      <c r="B756" s="1156"/>
      <c r="C756" s="1156"/>
      <c r="D756" s="1156"/>
      <c r="E756" s="1156"/>
      <c r="F756" s="1157"/>
      <c r="G756" s="1157"/>
    </row>
    <row r="757" spans="1:7">
      <c r="A757" s="1156"/>
      <c r="B757" s="1156"/>
      <c r="C757" s="1156"/>
      <c r="D757" s="1156"/>
      <c r="E757" s="1156"/>
      <c r="F757" s="1157"/>
      <c r="G757" s="1157"/>
    </row>
    <row r="758" spans="1:7">
      <c r="A758" s="1156"/>
      <c r="B758" s="1156"/>
      <c r="C758" s="1156"/>
      <c r="D758" s="1156"/>
      <c r="E758" s="1156"/>
      <c r="F758" s="1157"/>
      <c r="G758" s="1157"/>
    </row>
    <row r="759" spans="1:7">
      <c r="A759" s="1156"/>
      <c r="B759" s="1156"/>
      <c r="C759" s="1156"/>
      <c r="D759" s="1156"/>
      <c r="E759" s="1156"/>
      <c r="F759" s="1157"/>
      <c r="G759" s="1157"/>
    </row>
    <row r="760" spans="1:7">
      <c r="A760" s="1156"/>
      <c r="B760" s="1156"/>
      <c r="C760" s="1156"/>
      <c r="D760" s="1156"/>
      <c r="E760" s="1156"/>
      <c r="F760" s="1157"/>
      <c r="G760" s="1157"/>
    </row>
    <row r="761" spans="1:7">
      <c r="A761" s="1156"/>
      <c r="B761" s="1156"/>
      <c r="C761" s="1156"/>
      <c r="D761" s="1156"/>
      <c r="E761" s="1156"/>
      <c r="F761" s="1157"/>
      <c r="G761" s="1157"/>
    </row>
    <row r="762" spans="1:7">
      <c r="A762" s="1156"/>
      <c r="B762" s="1156"/>
      <c r="C762" s="1156"/>
      <c r="D762" s="1156"/>
      <c r="E762" s="1156"/>
      <c r="F762" s="1157"/>
      <c r="G762" s="1157"/>
    </row>
    <row r="763" spans="1:7">
      <c r="A763" s="1156"/>
      <c r="B763" s="1156"/>
      <c r="C763" s="1156"/>
      <c r="D763" s="1156"/>
      <c r="E763" s="1156"/>
      <c r="F763" s="1157"/>
      <c r="G763" s="1157"/>
    </row>
    <row r="764" spans="1:7">
      <c r="A764" s="1156"/>
      <c r="B764" s="1156"/>
      <c r="C764" s="1156"/>
      <c r="D764" s="1156"/>
      <c r="E764" s="1156"/>
      <c r="F764" s="1157"/>
      <c r="G764" s="1157"/>
    </row>
    <row r="765" spans="1:7">
      <c r="A765" s="1156"/>
      <c r="B765" s="1156"/>
      <c r="C765" s="1156"/>
      <c r="D765" s="1156"/>
      <c r="E765" s="1156"/>
      <c r="F765" s="1157"/>
      <c r="G765" s="1157"/>
    </row>
    <row r="766" spans="1:7">
      <c r="A766" s="1156"/>
      <c r="B766" s="1156"/>
      <c r="C766" s="1156"/>
      <c r="D766" s="1156"/>
      <c r="E766" s="1156"/>
      <c r="F766" s="1157"/>
      <c r="G766" s="1157"/>
    </row>
    <row r="767" spans="1:7">
      <c r="A767" s="1156"/>
      <c r="B767" s="1156"/>
      <c r="C767" s="1156"/>
      <c r="D767" s="1156"/>
      <c r="E767" s="1156"/>
      <c r="F767" s="1157"/>
      <c r="G767" s="1157"/>
    </row>
    <row r="768" spans="1:7">
      <c r="A768" s="1156"/>
      <c r="B768" s="1156"/>
      <c r="C768" s="1156"/>
      <c r="D768" s="1156"/>
      <c r="E768" s="1156"/>
      <c r="F768" s="1157"/>
      <c r="G768" s="1157"/>
    </row>
    <row r="769" spans="1:7">
      <c r="A769" s="1156"/>
      <c r="B769" s="1156"/>
      <c r="C769" s="1156"/>
      <c r="D769" s="1156"/>
      <c r="E769" s="1156"/>
      <c r="F769" s="1157"/>
      <c r="G769" s="1157"/>
    </row>
    <row r="770" spans="1:7">
      <c r="A770" s="1156"/>
      <c r="B770" s="1156"/>
      <c r="C770" s="1156"/>
      <c r="D770" s="1156"/>
      <c r="E770" s="1156"/>
      <c r="F770" s="1157"/>
      <c r="G770" s="1157"/>
    </row>
    <row r="771" spans="1:7">
      <c r="A771" s="1156"/>
      <c r="B771" s="1156"/>
      <c r="C771" s="1156"/>
      <c r="D771" s="1156"/>
      <c r="E771" s="1156"/>
      <c r="F771" s="1157"/>
      <c r="G771" s="1157"/>
    </row>
    <row r="772" spans="1:7">
      <c r="A772" s="1156"/>
      <c r="B772" s="1156"/>
      <c r="C772" s="1156"/>
      <c r="D772" s="1156"/>
      <c r="E772" s="1156"/>
      <c r="F772" s="1157"/>
      <c r="G772" s="1157"/>
    </row>
    <row r="773" spans="1:7">
      <c r="A773" s="1156"/>
      <c r="B773" s="1156"/>
      <c r="C773" s="1156"/>
      <c r="D773" s="1156"/>
      <c r="E773" s="1156"/>
      <c r="F773" s="1157"/>
      <c r="G773" s="1157"/>
    </row>
    <row r="774" spans="1:7">
      <c r="A774" s="1156"/>
      <c r="B774" s="1156"/>
      <c r="C774" s="1156"/>
      <c r="D774" s="1156"/>
      <c r="E774" s="1156"/>
      <c r="F774" s="1157"/>
      <c r="G774" s="1157"/>
    </row>
    <row r="775" spans="1:7">
      <c r="A775" s="1156"/>
      <c r="B775" s="1156"/>
      <c r="C775" s="1156"/>
      <c r="D775" s="1156"/>
      <c r="E775" s="1156"/>
      <c r="F775" s="1157"/>
      <c r="G775" s="1157"/>
    </row>
    <row r="776" spans="1:7">
      <c r="A776" s="1156"/>
      <c r="B776" s="1156"/>
      <c r="C776" s="1156"/>
      <c r="D776" s="1156"/>
      <c r="E776" s="1156"/>
      <c r="F776" s="1157"/>
      <c r="G776" s="1157"/>
    </row>
    <row r="777" spans="1:7">
      <c r="A777" s="1156"/>
      <c r="B777" s="1156"/>
      <c r="C777" s="1156"/>
      <c r="D777" s="1156"/>
      <c r="E777" s="1156"/>
      <c r="F777" s="1157"/>
      <c r="G777" s="1157"/>
    </row>
    <row r="778" spans="1:7">
      <c r="A778" s="1156"/>
      <c r="B778" s="1156"/>
      <c r="C778" s="1156"/>
      <c r="D778" s="1156"/>
      <c r="E778" s="1156"/>
      <c r="F778" s="1157"/>
      <c r="G778" s="1157"/>
    </row>
    <row r="779" spans="1:7">
      <c r="A779" s="1156"/>
      <c r="B779" s="1156"/>
      <c r="C779" s="1156"/>
      <c r="D779" s="1156"/>
      <c r="E779" s="1156"/>
      <c r="F779" s="1157"/>
      <c r="G779" s="1157"/>
    </row>
    <row r="780" spans="1:7">
      <c r="A780" s="1156"/>
      <c r="B780" s="1156"/>
      <c r="C780" s="1156"/>
      <c r="D780" s="1156"/>
      <c r="E780" s="1156"/>
      <c r="F780" s="1157"/>
      <c r="G780" s="1157"/>
    </row>
    <row r="781" spans="1:7">
      <c r="A781" s="1156"/>
      <c r="B781" s="1156"/>
      <c r="C781" s="1156"/>
      <c r="D781" s="1156"/>
      <c r="E781" s="1156"/>
      <c r="F781" s="1157"/>
      <c r="G781" s="1157"/>
    </row>
    <row r="782" spans="1:7">
      <c r="A782" s="1156"/>
      <c r="B782" s="1156"/>
      <c r="C782" s="1156"/>
      <c r="D782" s="1156"/>
      <c r="E782" s="1156"/>
      <c r="F782" s="1157"/>
      <c r="G782" s="1157"/>
    </row>
    <row r="783" spans="1:7">
      <c r="A783" s="1156"/>
      <c r="B783" s="1156"/>
      <c r="C783" s="1156"/>
      <c r="D783" s="1156"/>
      <c r="E783" s="1156"/>
      <c r="F783" s="1157"/>
      <c r="G783" s="1157"/>
    </row>
    <row r="784" spans="1:7">
      <c r="A784" s="1156"/>
      <c r="B784" s="1156"/>
      <c r="C784" s="1156"/>
      <c r="D784" s="1156"/>
      <c r="E784" s="1156"/>
      <c r="F784" s="1157"/>
      <c r="G784" s="1157"/>
    </row>
    <row r="785" spans="1:7">
      <c r="A785" s="1156"/>
      <c r="B785" s="1156"/>
      <c r="C785" s="1156"/>
      <c r="D785" s="1156"/>
      <c r="E785" s="1156"/>
      <c r="F785" s="1157"/>
      <c r="G785" s="1157"/>
    </row>
    <row r="786" spans="1:7">
      <c r="A786" s="1156"/>
      <c r="B786" s="1156"/>
      <c r="C786" s="1156"/>
      <c r="D786" s="1156"/>
      <c r="E786" s="1156"/>
      <c r="F786" s="1157"/>
      <c r="G786" s="1157"/>
    </row>
    <row r="787" spans="1:7">
      <c r="A787" s="1156"/>
      <c r="B787" s="1156"/>
      <c r="C787" s="1156"/>
      <c r="D787" s="1156"/>
      <c r="E787" s="1156"/>
      <c r="F787" s="1157"/>
      <c r="G787" s="1157"/>
    </row>
    <row r="788" spans="1:7">
      <c r="A788" s="1156"/>
      <c r="B788" s="1156"/>
      <c r="C788" s="1156"/>
      <c r="D788" s="1156"/>
      <c r="E788" s="1156"/>
      <c r="F788" s="1157"/>
      <c r="G788" s="1157"/>
    </row>
    <row r="789" spans="1:7">
      <c r="A789" s="1156"/>
      <c r="B789" s="1156"/>
      <c r="C789" s="1156"/>
      <c r="D789" s="1156"/>
      <c r="E789" s="1156"/>
      <c r="F789" s="1157"/>
      <c r="G789" s="1157"/>
    </row>
    <row r="790" spans="1:7">
      <c r="A790" s="1156"/>
      <c r="B790" s="1156"/>
      <c r="C790" s="1156"/>
      <c r="D790" s="1156"/>
      <c r="E790" s="1156"/>
      <c r="F790" s="1157"/>
      <c r="G790" s="1157"/>
    </row>
    <row r="791" spans="1:7">
      <c r="A791" s="1156"/>
      <c r="B791" s="1156"/>
      <c r="C791" s="1156"/>
      <c r="D791" s="1156"/>
      <c r="E791" s="1156"/>
      <c r="F791" s="1157"/>
      <c r="G791" s="1157"/>
    </row>
    <row r="792" spans="1:7">
      <c r="A792" s="1156"/>
      <c r="B792" s="1156"/>
      <c r="C792" s="1156"/>
      <c r="D792" s="1156"/>
      <c r="E792" s="1156"/>
      <c r="F792" s="1157"/>
      <c r="G792" s="1157"/>
    </row>
    <row r="793" spans="1:7">
      <c r="A793" s="1156"/>
      <c r="B793" s="1156"/>
      <c r="C793" s="1156"/>
      <c r="D793" s="1156"/>
      <c r="E793" s="1156"/>
      <c r="F793" s="1157"/>
      <c r="G793" s="1157"/>
    </row>
    <row r="794" spans="1:7">
      <c r="A794" s="1156"/>
      <c r="B794" s="1156"/>
      <c r="C794" s="1156"/>
      <c r="D794" s="1156"/>
      <c r="E794" s="1156"/>
      <c r="F794" s="1157"/>
      <c r="G794" s="1157"/>
    </row>
    <row r="795" spans="1:7">
      <c r="A795" s="1156"/>
      <c r="B795" s="1156"/>
      <c r="C795" s="1156"/>
      <c r="D795" s="1156"/>
      <c r="E795" s="1156"/>
      <c r="F795" s="1157"/>
      <c r="G795" s="1157"/>
    </row>
    <row r="796" spans="1:7">
      <c r="A796" s="1156"/>
      <c r="B796" s="1156"/>
      <c r="C796" s="1156"/>
      <c r="D796" s="1156"/>
      <c r="E796" s="1156"/>
      <c r="F796" s="1157"/>
      <c r="G796" s="1157"/>
    </row>
    <row r="797" spans="1:7">
      <c r="A797" s="1156"/>
      <c r="B797" s="1156"/>
      <c r="C797" s="1156"/>
      <c r="D797" s="1156"/>
      <c r="E797" s="1156"/>
      <c r="F797" s="1157"/>
      <c r="G797" s="1157"/>
    </row>
    <row r="798" spans="1:7">
      <c r="A798" s="1156"/>
      <c r="B798" s="1156"/>
      <c r="C798" s="1156"/>
      <c r="D798" s="1156"/>
      <c r="E798" s="1156"/>
      <c r="F798" s="1157"/>
      <c r="G798" s="1157"/>
    </row>
    <row r="799" spans="1:7">
      <c r="A799" s="1156"/>
      <c r="B799" s="1156"/>
      <c r="C799" s="1156"/>
      <c r="D799" s="1156"/>
      <c r="E799" s="1156"/>
      <c r="F799" s="1157"/>
      <c r="G799" s="1157"/>
    </row>
    <row r="800" spans="1:7">
      <c r="A800" s="1156"/>
      <c r="B800" s="1156"/>
      <c r="C800" s="1156"/>
      <c r="D800" s="1156"/>
      <c r="E800" s="1156"/>
      <c r="F800" s="1157"/>
      <c r="G800" s="1157"/>
    </row>
    <row r="801" spans="1:7">
      <c r="A801" s="1156"/>
      <c r="B801" s="1156"/>
      <c r="C801" s="1156"/>
      <c r="D801" s="1156"/>
      <c r="E801" s="1156"/>
      <c r="F801" s="1157"/>
      <c r="G801" s="1157"/>
    </row>
    <row r="802" spans="1:7">
      <c r="A802" s="1156"/>
      <c r="B802" s="1156"/>
      <c r="C802" s="1156"/>
      <c r="D802" s="1156"/>
      <c r="E802" s="1156"/>
      <c r="F802" s="1157"/>
      <c r="G802" s="1157"/>
    </row>
    <row r="803" spans="1:7">
      <c r="A803" s="1156"/>
      <c r="B803" s="1156"/>
      <c r="C803" s="1156"/>
      <c r="D803" s="1156"/>
      <c r="E803" s="1156"/>
      <c r="F803" s="1157"/>
      <c r="G803" s="1157"/>
    </row>
    <row r="804" spans="1:7">
      <c r="A804" s="1156"/>
      <c r="B804" s="1156"/>
      <c r="C804" s="1156"/>
      <c r="D804" s="1156"/>
      <c r="E804" s="1156"/>
      <c r="F804" s="1157"/>
      <c r="G804" s="1157"/>
    </row>
    <row r="805" spans="1:7">
      <c r="A805" s="1156"/>
      <c r="B805" s="1156"/>
      <c r="C805" s="1156"/>
      <c r="D805" s="1156"/>
      <c r="E805" s="1156"/>
      <c r="F805" s="1157"/>
      <c r="G805" s="1157"/>
    </row>
    <row r="806" spans="1:7">
      <c r="A806" s="1156"/>
      <c r="B806" s="1156"/>
      <c r="C806" s="1156"/>
      <c r="D806" s="1156"/>
      <c r="E806" s="1156"/>
      <c r="F806" s="1157"/>
      <c r="G806" s="1157"/>
    </row>
    <row r="807" spans="1:7">
      <c r="A807" s="1156"/>
      <c r="B807" s="1156"/>
      <c r="C807" s="1156"/>
      <c r="D807" s="1156"/>
      <c r="E807" s="1156"/>
      <c r="F807" s="1157"/>
      <c r="G807" s="1157"/>
    </row>
    <row r="808" spans="1:7">
      <c r="A808" s="1156"/>
      <c r="B808" s="1156"/>
      <c r="C808" s="1156"/>
      <c r="D808" s="1156"/>
      <c r="E808" s="1156"/>
      <c r="F808" s="1157"/>
      <c r="G808" s="1157"/>
    </row>
    <row r="809" spans="1:7">
      <c r="A809" s="1156"/>
      <c r="B809" s="1156"/>
      <c r="C809" s="1156"/>
      <c r="D809" s="1156"/>
      <c r="E809" s="1156"/>
      <c r="F809" s="1157"/>
      <c r="G809" s="1157"/>
    </row>
    <row r="810" spans="1:7">
      <c r="A810" s="1156"/>
      <c r="B810" s="1156"/>
      <c r="C810" s="1156"/>
      <c r="D810" s="1156"/>
      <c r="E810" s="1156"/>
      <c r="F810" s="1157"/>
      <c r="G810" s="1157"/>
    </row>
    <row r="811" spans="1:7">
      <c r="A811" s="1156"/>
      <c r="B811" s="1156"/>
      <c r="C811" s="1156"/>
      <c r="D811" s="1156"/>
      <c r="E811" s="1156"/>
      <c r="F811" s="1157"/>
      <c r="G811" s="1157"/>
    </row>
    <row r="812" spans="1:7">
      <c r="A812" s="1156"/>
      <c r="B812" s="1156"/>
      <c r="C812" s="1156"/>
      <c r="D812" s="1156"/>
      <c r="E812" s="1156"/>
      <c r="F812" s="1157"/>
      <c r="G812" s="1157"/>
    </row>
    <row r="813" spans="1:7">
      <c r="A813" s="1156"/>
      <c r="B813" s="1156"/>
      <c r="C813" s="1156"/>
      <c r="D813" s="1156"/>
      <c r="E813" s="1156"/>
      <c r="F813" s="1157"/>
      <c r="G813" s="1157"/>
    </row>
    <row r="814" spans="1:7">
      <c r="A814" s="1156"/>
      <c r="B814" s="1156"/>
      <c r="C814" s="1156"/>
      <c r="D814" s="1156"/>
      <c r="E814" s="1156"/>
      <c r="F814" s="1157"/>
      <c r="G814" s="1157"/>
    </row>
    <row r="815" spans="1:7">
      <c r="A815" s="1156"/>
      <c r="B815" s="1156"/>
      <c r="C815" s="1156"/>
      <c r="D815" s="1156"/>
      <c r="E815" s="1156"/>
      <c r="F815" s="1157"/>
      <c r="G815" s="1157"/>
    </row>
    <row r="816" spans="1:7">
      <c r="A816" s="1156"/>
      <c r="B816" s="1156"/>
      <c r="C816" s="1156"/>
      <c r="D816" s="1156"/>
      <c r="E816" s="1156"/>
      <c r="F816" s="1157"/>
      <c r="G816" s="1157"/>
    </row>
    <row r="817" spans="1:7">
      <c r="A817" s="1156"/>
      <c r="B817" s="1156"/>
      <c r="C817" s="1156"/>
      <c r="D817" s="1156"/>
      <c r="E817" s="1156"/>
      <c r="F817" s="1157"/>
      <c r="G817" s="1157"/>
    </row>
    <row r="818" spans="1:7">
      <c r="A818" s="1156"/>
      <c r="B818" s="1156"/>
      <c r="C818" s="1156"/>
      <c r="D818" s="1156"/>
      <c r="E818" s="1156"/>
      <c r="F818" s="1157"/>
      <c r="G818" s="1157"/>
    </row>
    <row r="819" spans="1:7">
      <c r="A819" s="1156"/>
      <c r="B819" s="1156"/>
      <c r="C819" s="1156"/>
      <c r="D819" s="1156"/>
      <c r="E819" s="1156"/>
      <c r="F819" s="1157"/>
      <c r="G819" s="1157"/>
    </row>
    <row r="820" spans="1:7">
      <c r="A820" s="1156"/>
      <c r="B820" s="1156"/>
      <c r="C820" s="1156"/>
      <c r="D820" s="1156"/>
      <c r="E820" s="1156"/>
      <c r="F820" s="1157"/>
      <c r="G820" s="1157"/>
    </row>
    <row r="821" spans="1:7">
      <c r="A821" s="1156"/>
      <c r="B821" s="1156"/>
      <c r="C821" s="1156"/>
      <c r="D821" s="1156"/>
      <c r="E821" s="1156"/>
      <c r="F821" s="1157"/>
      <c r="G821" s="1157"/>
    </row>
    <row r="822" spans="1:7">
      <c r="A822" s="1156"/>
      <c r="B822" s="1156"/>
      <c r="C822" s="1156"/>
      <c r="D822" s="1156"/>
      <c r="E822" s="1156"/>
      <c r="F822" s="1157"/>
      <c r="G822" s="1157"/>
    </row>
    <row r="823" spans="1:7">
      <c r="A823" s="1156"/>
      <c r="B823" s="1156"/>
      <c r="C823" s="1156"/>
      <c r="D823" s="1156"/>
      <c r="E823" s="1156"/>
      <c r="F823" s="1157"/>
      <c r="G823" s="1157"/>
    </row>
    <row r="824" spans="1:7">
      <c r="A824" s="1156"/>
      <c r="B824" s="1156"/>
      <c r="C824" s="1156"/>
      <c r="D824" s="1156"/>
      <c r="E824" s="1156"/>
      <c r="F824" s="1157"/>
      <c r="G824" s="1157"/>
    </row>
    <row r="825" spans="1:7">
      <c r="A825" s="1156"/>
      <c r="B825" s="1156"/>
      <c r="C825" s="1156"/>
      <c r="D825" s="1156"/>
      <c r="E825" s="1156"/>
      <c r="F825" s="1157"/>
      <c r="G825" s="1157"/>
    </row>
    <row r="826" spans="1:7">
      <c r="A826" s="1156"/>
      <c r="B826" s="1156"/>
      <c r="C826" s="1156"/>
      <c r="D826" s="1156"/>
      <c r="E826" s="1156"/>
      <c r="F826" s="1157"/>
      <c r="G826" s="1157"/>
    </row>
    <row r="827" spans="1:7">
      <c r="A827" s="1156"/>
      <c r="B827" s="1156"/>
      <c r="C827" s="1156"/>
      <c r="D827" s="1156"/>
      <c r="E827" s="1156"/>
      <c r="F827" s="1157"/>
      <c r="G827" s="1157"/>
    </row>
    <row r="828" spans="1:7">
      <c r="A828" s="1156"/>
      <c r="B828" s="1156"/>
      <c r="C828" s="1156"/>
      <c r="D828" s="1156"/>
      <c r="E828" s="1156"/>
      <c r="F828" s="1157"/>
      <c r="G828" s="1157"/>
    </row>
    <row r="829" spans="1:7">
      <c r="A829" s="1156"/>
      <c r="B829" s="1156"/>
      <c r="C829" s="1156"/>
      <c r="D829" s="1156"/>
      <c r="E829" s="1156"/>
      <c r="F829" s="1157"/>
      <c r="G829" s="1157"/>
    </row>
    <row r="830" spans="1:7">
      <c r="A830" s="1156"/>
      <c r="B830" s="1156"/>
      <c r="C830" s="1156"/>
      <c r="D830" s="1156"/>
      <c r="E830" s="1156"/>
      <c r="F830" s="1157"/>
      <c r="G830" s="1157"/>
    </row>
    <row r="831" spans="1:7">
      <c r="A831" s="1156"/>
      <c r="B831" s="1156"/>
      <c r="C831" s="1156"/>
      <c r="D831" s="1156"/>
      <c r="E831" s="1156"/>
      <c r="F831" s="1157"/>
      <c r="G831" s="1157"/>
    </row>
    <row r="832" spans="1:7">
      <c r="A832" s="1156"/>
      <c r="B832" s="1156"/>
      <c r="C832" s="1156"/>
      <c r="D832" s="1156"/>
      <c r="E832" s="1156"/>
      <c r="F832" s="1157"/>
      <c r="G832" s="1157"/>
    </row>
    <row r="833" spans="1:7">
      <c r="A833" s="1156"/>
      <c r="B833" s="1156"/>
      <c r="C833" s="1156"/>
      <c r="D833" s="1156"/>
      <c r="E833" s="1156"/>
      <c r="F833" s="1157"/>
      <c r="G833" s="1157"/>
    </row>
    <row r="834" spans="1:7">
      <c r="A834" s="1156"/>
      <c r="B834" s="1156"/>
      <c r="C834" s="1156"/>
      <c r="D834" s="1156"/>
      <c r="E834" s="1156"/>
      <c r="F834" s="1157"/>
      <c r="G834" s="1157"/>
    </row>
    <row r="835" spans="1:7">
      <c r="A835" s="1156"/>
      <c r="B835" s="1156"/>
      <c r="C835" s="1156"/>
      <c r="D835" s="1156"/>
      <c r="E835" s="1156"/>
      <c r="F835" s="1157"/>
      <c r="G835" s="1157"/>
    </row>
    <row r="836" spans="1:7">
      <c r="A836" s="1156"/>
      <c r="B836" s="1156"/>
      <c r="C836" s="1156"/>
      <c r="D836" s="1156"/>
      <c r="E836" s="1156"/>
      <c r="F836" s="1157"/>
      <c r="G836" s="1157"/>
    </row>
    <row r="837" spans="1:7">
      <c r="A837" s="1156"/>
      <c r="B837" s="1156"/>
      <c r="C837" s="1156"/>
      <c r="D837" s="1156"/>
      <c r="E837" s="1156"/>
      <c r="F837" s="1157"/>
      <c r="G837" s="1157"/>
    </row>
    <row r="838" spans="1:7">
      <c r="A838" s="1156"/>
      <c r="B838" s="1156"/>
      <c r="C838" s="1156"/>
      <c r="D838" s="1156"/>
      <c r="E838" s="1156"/>
      <c r="F838" s="1157"/>
      <c r="G838" s="1157"/>
    </row>
    <row r="839" spans="1:7">
      <c r="A839" s="1156"/>
      <c r="B839" s="1156"/>
      <c r="C839" s="1156"/>
      <c r="D839" s="1156"/>
      <c r="E839" s="1156"/>
      <c r="F839" s="1157"/>
      <c r="G839" s="1157"/>
    </row>
    <row r="840" spans="1:7">
      <c r="A840" s="1156"/>
      <c r="B840" s="1156"/>
      <c r="C840" s="1156"/>
      <c r="D840" s="1156"/>
      <c r="E840" s="1156"/>
      <c r="F840" s="1157"/>
      <c r="G840" s="1157"/>
    </row>
    <row r="841" spans="1:7">
      <c r="A841" s="1156"/>
      <c r="B841" s="1156"/>
      <c r="C841" s="1156"/>
      <c r="D841" s="1156"/>
      <c r="E841" s="1156"/>
      <c r="F841" s="1157"/>
      <c r="G841" s="1157"/>
    </row>
    <row r="842" spans="1:7">
      <c r="A842" s="1156"/>
      <c r="B842" s="1156"/>
      <c r="C842" s="1156"/>
      <c r="D842" s="1156"/>
      <c r="E842" s="1156"/>
      <c r="F842" s="1157"/>
      <c r="G842" s="1157"/>
    </row>
    <row r="843" spans="1:7">
      <c r="A843" s="1156"/>
      <c r="B843" s="1156"/>
      <c r="C843" s="1156"/>
      <c r="D843" s="1156"/>
      <c r="E843" s="1156"/>
      <c r="F843" s="1157"/>
      <c r="G843" s="1157"/>
    </row>
    <row r="844" spans="1:7">
      <c r="A844" s="1156"/>
      <c r="B844" s="1156"/>
      <c r="C844" s="1156"/>
      <c r="D844" s="1156"/>
      <c r="E844" s="1156"/>
      <c r="F844" s="1157"/>
      <c r="G844" s="1157"/>
    </row>
    <row r="845" spans="1:7">
      <c r="A845" s="1156"/>
      <c r="B845" s="1156"/>
      <c r="C845" s="1156"/>
      <c r="D845" s="1156"/>
      <c r="E845" s="1156"/>
      <c r="F845" s="1157"/>
      <c r="G845" s="1157"/>
    </row>
    <row r="846" spans="1:7">
      <c r="A846" s="1156"/>
      <c r="B846" s="1156"/>
      <c r="C846" s="1156"/>
      <c r="D846" s="1156"/>
      <c r="E846" s="1156"/>
      <c r="F846" s="1157"/>
      <c r="G846" s="1157"/>
    </row>
    <row r="847" spans="1:7">
      <c r="A847" s="1156"/>
      <c r="B847" s="1156"/>
      <c r="C847" s="1156"/>
      <c r="D847" s="1156"/>
      <c r="E847" s="1156"/>
      <c r="F847" s="1157"/>
      <c r="G847" s="1157"/>
    </row>
    <row r="848" spans="1:7">
      <c r="A848" s="1156"/>
      <c r="B848" s="1156"/>
      <c r="C848" s="1156"/>
      <c r="D848" s="1156"/>
      <c r="E848" s="1156"/>
      <c r="F848" s="1157"/>
      <c r="G848" s="1157"/>
    </row>
    <row r="849" spans="1:7">
      <c r="A849" s="1156"/>
      <c r="B849" s="1156"/>
      <c r="C849" s="1156"/>
      <c r="D849" s="1156"/>
      <c r="E849" s="1156"/>
      <c r="F849" s="1157"/>
      <c r="G849" s="1157"/>
    </row>
    <row r="850" spans="1:7">
      <c r="A850" s="1156"/>
      <c r="B850" s="1156"/>
      <c r="C850" s="1156"/>
      <c r="D850" s="1156"/>
      <c r="E850" s="1156"/>
      <c r="F850" s="1157"/>
      <c r="G850" s="1157"/>
    </row>
    <row r="851" spans="1:7">
      <c r="A851" s="1156"/>
      <c r="B851" s="1156"/>
      <c r="C851" s="1156"/>
      <c r="D851" s="1156"/>
      <c r="E851" s="1156"/>
      <c r="F851" s="1157"/>
      <c r="G851" s="1157"/>
    </row>
    <row r="852" spans="1:7">
      <c r="A852" s="1156"/>
      <c r="B852" s="1156"/>
      <c r="C852" s="1156"/>
      <c r="D852" s="1156"/>
      <c r="E852" s="1156"/>
      <c r="F852" s="1157"/>
      <c r="G852" s="1157"/>
    </row>
    <row r="853" spans="1:7">
      <c r="A853" s="1156"/>
      <c r="B853" s="1156"/>
      <c r="C853" s="1156"/>
      <c r="D853" s="1156"/>
      <c r="E853" s="1156"/>
      <c r="F853" s="1157"/>
      <c r="G853" s="1157"/>
    </row>
    <row r="854" spans="1:7">
      <c r="A854" s="1156"/>
      <c r="B854" s="1156"/>
      <c r="C854" s="1156"/>
      <c r="D854" s="1156"/>
      <c r="E854" s="1156"/>
      <c r="F854" s="1157"/>
      <c r="G854" s="1157"/>
    </row>
    <row r="855" spans="1:7">
      <c r="A855" s="1156"/>
      <c r="B855" s="1156"/>
      <c r="C855" s="1156"/>
      <c r="D855" s="1156"/>
      <c r="E855" s="1156"/>
      <c r="F855" s="1157"/>
      <c r="G855" s="1157"/>
    </row>
    <row r="856" spans="1:7">
      <c r="A856" s="1156"/>
      <c r="B856" s="1156"/>
      <c r="C856" s="1156"/>
      <c r="D856" s="1156"/>
      <c r="E856" s="1156"/>
      <c r="F856" s="1157"/>
      <c r="G856" s="1157"/>
    </row>
    <row r="857" spans="1:7">
      <c r="A857" s="1156"/>
      <c r="B857" s="1156"/>
      <c r="C857" s="1156"/>
      <c r="D857" s="1156"/>
      <c r="E857" s="1156"/>
      <c r="F857" s="1157"/>
      <c r="G857" s="1157"/>
    </row>
    <row r="858" spans="1:7">
      <c r="A858" s="1156"/>
      <c r="B858" s="1156"/>
      <c r="C858" s="1156"/>
      <c r="D858" s="1156"/>
      <c r="E858" s="1156"/>
      <c r="F858" s="1157"/>
      <c r="G858" s="1157"/>
    </row>
    <row r="859" spans="1:7">
      <c r="A859" s="1156"/>
      <c r="B859" s="1156"/>
      <c r="C859" s="1156"/>
      <c r="D859" s="1156"/>
      <c r="E859" s="1156"/>
      <c r="F859" s="1157"/>
      <c r="G859" s="1157"/>
    </row>
    <row r="860" spans="1:7">
      <c r="A860" s="1156"/>
      <c r="B860" s="1156"/>
      <c r="C860" s="1156"/>
      <c r="D860" s="1156"/>
      <c r="E860" s="1156"/>
      <c r="F860" s="1157"/>
      <c r="G860" s="1157"/>
    </row>
    <row r="861" spans="1:7">
      <c r="A861" s="1156"/>
      <c r="B861" s="1156"/>
      <c r="C861" s="1156"/>
      <c r="D861" s="1156"/>
      <c r="E861" s="1156"/>
      <c r="F861" s="1157"/>
      <c r="G861" s="1157"/>
    </row>
    <row r="862" spans="1:7">
      <c r="A862" s="1156"/>
      <c r="B862" s="1156"/>
      <c r="C862" s="1156"/>
      <c r="D862" s="1156"/>
      <c r="E862" s="1156"/>
      <c r="F862" s="1157"/>
      <c r="G862" s="1157"/>
    </row>
    <row r="863" spans="1:7">
      <c r="A863" s="1156"/>
      <c r="B863" s="1156"/>
      <c r="C863" s="1156"/>
      <c r="D863" s="1156"/>
      <c r="E863" s="1156"/>
      <c r="F863" s="1157"/>
      <c r="G863" s="1157"/>
    </row>
    <row r="864" spans="1:7">
      <c r="A864" s="1156"/>
      <c r="B864" s="1156"/>
      <c r="C864" s="1156"/>
      <c r="D864" s="1156"/>
      <c r="E864" s="1156"/>
      <c r="F864" s="1157"/>
      <c r="G864" s="1157"/>
    </row>
    <row r="865" spans="1:7">
      <c r="A865" s="1156"/>
      <c r="B865" s="1156"/>
      <c r="C865" s="1156"/>
      <c r="D865" s="1156"/>
      <c r="E865" s="1156"/>
      <c r="F865" s="1157"/>
      <c r="G865" s="1157"/>
    </row>
    <row r="866" spans="1:7">
      <c r="A866" s="1156"/>
      <c r="B866" s="1156"/>
      <c r="C866" s="1156"/>
      <c r="D866" s="1156"/>
      <c r="E866" s="1156"/>
      <c r="F866" s="1157"/>
      <c r="G866" s="1157"/>
    </row>
    <row r="867" spans="1:7">
      <c r="A867" s="1156"/>
      <c r="B867" s="1156"/>
      <c r="C867" s="1156"/>
      <c r="D867" s="1156"/>
      <c r="E867" s="1156"/>
      <c r="F867" s="1157"/>
      <c r="G867" s="1157"/>
    </row>
    <row r="868" spans="1:7">
      <c r="A868" s="1156"/>
      <c r="B868" s="1156"/>
      <c r="C868" s="1156"/>
      <c r="D868" s="1156"/>
      <c r="E868" s="1156"/>
      <c r="F868" s="1157"/>
      <c r="G868" s="1157"/>
    </row>
    <row r="869" spans="1:7">
      <c r="A869" s="1156"/>
      <c r="B869" s="1156"/>
      <c r="C869" s="1156"/>
      <c r="D869" s="1156"/>
      <c r="E869" s="1156"/>
      <c r="F869" s="1157"/>
      <c r="G869" s="1157"/>
    </row>
    <row r="870" spans="1:7">
      <c r="A870" s="1156"/>
      <c r="B870" s="1156"/>
      <c r="C870" s="1156"/>
      <c r="D870" s="1156"/>
      <c r="E870" s="1156"/>
      <c r="F870" s="1157"/>
      <c r="G870" s="1157"/>
    </row>
    <row r="871" spans="1:7">
      <c r="A871" s="1156"/>
      <c r="B871" s="1156"/>
      <c r="C871" s="1156"/>
      <c r="D871" s="1156"/>
      <c r="E871" s="1156"/>
      <c r="F871" s="1157"/>
      <c r="G871" s="1157"/>
    </row>
    <row r="872" spans="1:7">
      <c r="A872" s="1156"/>
      <c r="B872" s="1156"/>
      <c r="C872" s="1156"/>
      <c r="D872" s="1156"/>
      <c r="E872" s="1156"/>
      <c r="F872" s="1157"/>
      <c r="G872" s="1157"/>
    </row>
    <row r="873" spans="1:7">
      <c r="A873" s="1156"/>
      <c r="B873" s="1156"/>
      <c r="C873" s="1156"/>
      <c r="D873" s="1156"/>
      <c r="E873" s="1156"/>
      <c r="F873" s="1157"/>
      <c r="G873" s="1157"/>
    </row>
    <row r="874" spans="1:7">
      <c r="A874" s="1156"/>
      <c r="B874" s="1156"/>
      <c r="C874" s="1156"/>
      <c r="D874" s="1156"/>
      <c r="E874" s="1156"/>
      <c r="F874" s="1157"/>
      <c r="G874" s="1157"/>
    </row>
    <row r="875" spans="1:7">
      <c r="A875" s="1156"/>
      <c r="B875" s="1156"/>
      <c r="C875" s="1156"/>
      <c r="D875" s="1156"/>
      <c r="E875" s="1156"/>
      <c r="F875" s="1157"/>
      <c r="G875" s="1157"/>
    </row>
    <row r="876" spans="1:7">
      <c r="A876" s="1156"/>
      <c r="B876" s="1156"/>
      <c r="C876" s="1156"/>
      <c r="D876" s="1156"/>
      <c r="E876" s="1156"/>
      <c r="F876" s="1157"/>
      <c r="G876" s="1157"/>
    </row>
    <row r="877" spans="1:7">
      <c r="A877" s="1156"/>
      <c r="B877" s="1156"/>
      <c r="C877" s="1156"/>
      <c r="D877" s="1156"/>
      <c r="E877" s="1156"/>
      <c r="F877" s="1157"/>
      <c r="G877" s="1157"/>
    </row>
    <row r="878" spans="1:7">
      <c r="A878" s="1156"/>
      <c r="B878" s="1156"/>
      <c r="C878" s="1156"/>
      <c r="D878" s="1156"/>
      <c r="E878" s="1156"/>
      <c r="F878" s="1157"/>
      <c r="G878" s="1157"/>
    </row>
    <row r="879" spans="1:7">
      <c r="A879" s="1156"/>
      <c r="B879" s="1156"/>
      <c r="C879" s="1156"/>
      <c r="D879" s="1156"/>
      <c r="E879" s="1156"/>
      <c r="F879" s="1157"/>
      <c r="G879" s="1157"/>
    </row>
    <row r="880" spans="1:7">
      <c r="A880" s="1156"/>
      <c r="B880" s="1156"/>
      <c r="C880" s="1156"/>
      <c r="D880" s="1156"/>
      <c r="E880" s="1156"/>
      <c r="F880" s="1157"/>
      <c r="G880" s="1157"/>
    </row>
    <row r="881" spans="1:7">
      <c r="A881" s="1156"/>
      <c r="B881" s="1156"/>
      <c r="C881" s="1156"/>
      <c r="D881" s="1156"/>
      <c r="E881" s="1156"/>
      <c r="F881" s="1157"/>
      <c r="G881" s="1157"/>
    </row>
    <row r="882" spans="1:7">
      <c r="A882" s="1156"/>
      <c r="B882" s="1156"/>
      <c r="C882" s="1156"/>
      <c r="D882" s="1156"/>
      <c r="E882" s="1156"/>
      <c r="F882" s="1157"/>
      <c r="G882" s="1157"/>
    </row>
    <row r="883" spans="1:7">
      <c r="A883" s="1156"/>
      <c r="B883" s="1156"/>
      <c r="C883" s="1156"/>
      <c r="D883" s="1156"/>
      <c r="E883" s="1156"/>
      <c r="F883" s="1157"/>
      <c r="G883" s="1157"/>
    </row>
    <row r="884" spans="1:7">
      <c r="A884" s="1156"/>
      <c r="B884" s="1156"/>
      <c r="C884" s="1156"/>
      <c r="D884" s="1156"/>
      <c r="E884" s="1156"/>
      <c r="F884" s="1157"/>
      <c r="G884" s="1157"/>
    </row>
    <row r="885" spans="1:7">
      <c r="A885" s="1156"/>
      <c r="B885" s="1156"/>
      <c r="C885" s="1156"/>
      <c r="D885" s="1156"/>
      <c r="E885" s="1156"/>
      <c r="F885" s="1157"/>
      <c r="G885" s="1157"/>
    </row>
    <row r="886" spans="1:7">
      <c r="A886" s="1156"/>
      <c r="B886" s="1156"/>
      <c r="C886" s="1156"/>
      <c r="D886" s="1156"/>
      <c r="E886" s="1156"/>
      <c r="F886" s="1157"/>
      <c r="G886" s="1157"/>
    </row>
    <row r="887" spans="1:7">
      <c r="A887" s="1156"/>
      <c r="B887" s="1156"/>
      <c r="C887" s="1156"/>
      <c r="D887" s="1156"/>
      <c r="E887" s="1156"/>
      <c r="F887" s="1157"/>
      <c r="G887" s="1157"/>
    </row>
    <row r="888" spans="1:7">
      <c r="A888" s="1156"/>
      <c r="B888" s="1156"/>
      <c r="C888" s="1156"/>
      <c r="D888" s="1156"/>
      <c r="E888" s="1156"/>
      <c r="F888" s="1157"/>
      <c r="G888" s="1157"/>
    </row>
    <row r="889" spans="1:7">
      <c r="A889" s="1156"/>
      <c r="B889" s="1156"/>
      <c r="C889" s="1156"/>
      <c r="D889" s="1156"/>
      <c r="E889" s="1156"/>
      <c r="F889" s="1157"/>
      <c r="G889" s="1157"/>
    </row>
    <row r="890" spans="1:7">
      <c r="A890" s="1156"/>
      <c r="B890" s="1156"/>
      <c r="C890" s="1156"/>
      <c r="D890" s="1156"/>
      <c r="E890" s="1156"/>
      <c r="F890" s="1157"/>
      <c r="G890" s="1157"/>
    </row>
    <row r="891" spans="1:7">
      <c r="A891" s="1156"/>
      <c r="B891" s="1156"/>
      <c r="C891" s="1156"/>
      <c r="D891" s="1156"/>
      <c r="E891" s="1156"/>
      <c r="F891" s="1157"/>
      <c r="G891" s="1157"/>
    </row>
    <row r="892" spans="1:7">
      <c r="A892" s="1156"/>
      <c r="B892" s="1156"/>
      <c r="C892" s="1156"/>
      <c r="D892" s="1156"/>
      <c r="E892" s="1156"/>
      <c r="F892" s="1157"/>
      <c r="G892" s="1157"/>
    </row>
    <row r="893" spans="1:7">
      <c r="A893" s="1156"/>
      <c r="B893" s="1156"/>
      <c r="C893" s="1156"/>
      <c r="D893" s="1156"/>
      <c r="E893" s="1156"/>
      <c r="F893" s="1157"/>
      <c r="G893" s="1157"/>
    </row>
    <row r="894" spans="1:7">
      <c r="A894" s="1156"/>
      <c r="B894" s="1156"/>
      <c r="C894" s="1156"/>
      <c r="D894" s="1156"/>
      <c r="E894" s="1156"/>
      <c r="F894" s="1157"/>
      <c r="G894" s="1157"/>
    </row>
    <row r="895" spans="1:7">
      <c r="A895" s="1156"/>
      <c r="B895" s="1156"/>
      <c r="C895" s="1156"/>
      <c r="D895" s="1156"/>
      <c r="E895" s="1156"/>
      <c r="F895" s="1157"/>
      <c r="G895" s="1157"/>
    </row>
    <row r="896" spans="1:7">
      <c r="A896" s="1156"/>
      <c r="B896" s="1156"/>
      <c r="C896" s="1156"/>
      <c r="D896" s="1156"/>
      <c r="E896" s="1156"/>
      <c r="F896" s="1157"/>
      <c r="G896" s="1157"/>
    </row>
    <row r="897" spans="1:7">
      <c r="A897" s="1156"/>
      <c r="B897" s="1156"/>
      <c r="C897" s="1156"/>
      <c r="D897" s="1156"/>
      <c r="E897" s="1156"/>
      <c r="F897" s="1157"/>
      <c r="G897" s="1157"/>
    </row>
    <row r="898" spans="1:7">
      <c r="A898" s="1156"/>
      <c r="B898" s="1156"/>
      <c r="C898" s="1156"/>
      <c r="D898" s="1156"/>
      <c r="E898" s="1156"/>
      <c r="F898" s="1157"/>
      <c r="G898" s="1157"/>
    </row>
    <row r="899" spans="1:7">
      <c r="A899" s="1156"/>
      <c r="B899" s="1156"/>
      <c r="C899" s="1156"/>
      <c r="D899" s="1156"/>
      <c r="E899" s="1156"/>
      <c r="F899" s="1157"/>
      <c r="G899" s="1157"/>
    </row>
    <row r="900" spans="1:7">
      <c r="A900" s="1156"/>
      <c r="B900" s="1156"/>
      <c r="C900" s="1156"/>
      <c r="D900" s="1156"/>
      <c r="E900" s="1156"/>
      <c r="F900" s="1157"/>
      <c r="G900" s="1157"/>
    </row>
    <row r="901" spans="1:7">
      <c r="A901" s="1156"/>
      <c r="B901" s="1156"/>
      <c r="C901" s="1156"/>
      <c r="D901" s="1156"/>
      <c r="E901" s="1156"/>
      <c r="F901" s="1157"/>
      <c r="G901" s="1157"/>
    </row>
    <row r="902" spans="1:7">
      <c r="A902" s="1156"/>
      <c r="B902" s="1156"/>
      <c r="C902" s="1156"/>
      <c r="D902" s="1156"/>
      <c r="E902" s="1156"/>
      <c r="F902" s="1157"/>
      <c r="G902" s="1157"/>
    </row>
    <row r="903" spans="1:7">
      <c r="A903" s="1156"/>
      <c r="B903" s="1156"/>
      <c r="C903" s="1156"/>
      <c r="D903" s="1156"/>
      <c r="E903" s="1156"/>
      <c r="F903" s="1157"/>
      <c r="G903" s="1157"/>
    </row>
    <row r="904" spans="1:7">
      <c r="A904" s="1156"/>
      <c r="B904" s="1156"/>
      <c r="C904" s="1156"/>
      <c r="D904" s="1156"/>
      <c r="E904" s="1156"/>
      <c r="F904" s="1157"/>
      <c r="G904" s="1157"/>
    </row>
    <row r="905" spans="1:7">
      <c r="A905" s="1156"/>
      <c r="B905" s="1156"/>
      <c r="C905" s="1156"/>
      <c r="D905" s="1156"/>
      <c r="E905" s="1156"/>
      <c r="F905" s="1157"/>
      <c r="G905" s="1157"/>
    </row>
    <row r="906" spans="1:7">
      <c r="A906" s="1156"/>
      <c r="B906" s="1156"/>
      <c r="C906" s="1156"/>
      <c r="D906" s="1156"/>
      <c r="E906" s="1156"/>
      <c r="F906" s="1157"/>
      <c r="G906" s="1157"/>
    </row>
    <row r="907" spans="1:7">
      <c r="A907" s="1156"/>
      <c r="B907" s="1156"/>
      <c r="C907" s="1156"/>
      <c r="D907" s="1156"/>
      <c r="E907" s="1156"/>
      <c r="F907" s="1157"/>
      <c r="G907" s="1157"/>
    </row>
    <row r="908" spans="1:7">
      <c r="A908" s="1156"/>
      <c r="B908" s="1156"/>
      <c r="C908" s="1156"/>
      <c r="D908" s="1156"/>
      <c r="E908" s="1156"/>
      <c r="F908" s="1157"/>
      <c r="G908" s="1157"/>
    </row>
    <row r="909" spans="1:7">
      <c r="A909" s="1156"/>
      <c r="B909" s="1156"/>
      <c r="C909" s="1156"/>
      <c r="D909" s="1156"/>
      <c r="E909" s="1156"/>
      <c r="F909" s="1157"/>
      <c r="G909" s="1157"/>
    </row>
    <row r="910" spans="1:7">
      <c r="A910" s="1156"/>
      <c r="B910" s="1156"/>
      <c r="C910" s="1156"/>
      <c r="D910" s="1156"/>
      <c r="E910" s="1156"/>
      <c r="F910" s="1157"/>
      <c r="G910" s="1157"/>
    </row>
    <row r="911" spans="1:7">
      <c r="A911" s="1156"/>
      <c r="B911" s="1156"/>
      <c r="C911" s="1156"/>
      <c r="D911" s="1156"/>
      <c r="E911" s="1156"/>
      <c r="F911" s="1157"/>
      <c r="G911" s="1157"/>
    </row>
    <row r="912" spans="1:7">
      <c r="A912" s="1156"/>
      <c r="B912" s="1156"/>
      <c r="C912" s="1156"/>
      <c r="D912" s="1156"/>
      <c r="E912" s="1156"/>
      <c r="F912" s="1157"/>
      <c r="G912" s="1157"/>
    </row>
    <row r="913" spans="1:7">
      <c r="A913" s="1156"/>
      <c r="B913" s="1156"/>
      <c r="C913" s="1156"/>
      <c r="D913" s="1156"/>
      <c r="E913" s="1156"/>
      <c r="F913" s="1157"/>
      <c r="G913" s="1157"/>
    </row>
    <row r="914" spans="1:7">
      <c r="A914" s="1156"/>
      <c r="B914" s="1156"/>
      <c r="C914" s="1156"/>
      <c r="D914" s="1156"/>
      <c r="E914" s="1156"/>
      <c r="F914" s="1157"/>
      <c r="G914" s="1157"/>
    </row>
    <row r="915" spans="1:7">
      <c r="A915" s="1156"/>
      <c r="B915" s="1156"/>
      <c r="C915" s="1156"/>
      <c r="D915" s="1156"/>
      <c r="E915" s="1156"/>
      <c r="F915" s="1157"/>
      <c r="G915" s="1157"/>
    </row>
    <row r="916" spans="1:7">
      <c r="A916" s="1156"/>
      <c r="B916" s="1156"/>
      <c r="C916" s="1156"/>
      <c r="D916" s="1156"/>
      <c r="E916" s="1156"/>
      <c r="F916" s="1157"/>
      <c r="G916" s="1157"/>
    </row>
    <row r="917" spans="1:7">
      <c r="A917" s="1156"/>
      <c r="B917" s="1156"/>
      <c r="C917" s="1156"/>
      <c r="D917" s="1156"/>
      <c r="E917" s="1156"/>
      <c r="F917" s="1157"/>
      <c r="G917" s="1157"/>
    </row>
    <row r="918" spans="1:7">
      <c r="A918" s="1156"/>
      <c r="B918" s="1156"/>
      <c r="C918" s="1156"/>
      <c r="D918" s="1156"/>
      <c r="E918" s="1156"/>
      <c r="F918" s="1157"/>
      <c r="G918" s="1157"/>
    </row>
    <row r="919" spans="1:7">
      <c r="A919" s="1156"/>
      <c r="B919" s="1156"/>
      <c r="C919" s="1156"/>
      <c r="D919" s="1156"/>
      <c r="E919" s="1156"/>
      <c r="F919" s="1157"/>
      <c r="G919" s="1157"/>
    </row>
    <row r="920" spans="1:7">
      <c r="A920" s="1156"/>
      <c r="B920" s="1156"/>
      <c r="C920" s="1156"/>
      <c r="D920" s="1156"/>
      <c r="E920" s="1156"/>
      <c r="F920" s="1157"/>
      <c r="G920" s="1157"/>
    </row>
    <row r="921" spans="1:7">
      <c r="A921" s="1156"/>
      <c r="B921" s="1156"/>
      <c r="C921" s="1156"/>
      <c r="D921" s="1156"/>
      <c r="E921" s="1156"/>
      <c r="F921" s="1157"/>
      <c r="G921" s="1157"/>
    </row>
    <row r="922" spans="1:7">
      <c r="A922" s="1156"/>
      <c r="B922" s="1156"/>
      <c r="C922" s="1156"/>
      <c r="D922" s="1156"/>
      <c r="E922" s="1156"/>
      <c r="F922" s="1157"/>
      <c r="G922" s="1157"/>
    </row>
    <row r="923" spans="1:7">
      <c r="A923" s="1156"/>
      <c r="B923" s="1156"/>
      <c r="C923" s="1156"/>
      <c r="D923" s="1156"/>
      <c r="E923" s="1156"/>
      <c r="F923" s="1157"/>
      <c r="G923" s="1157"/>
    </row>
    <row r="924" spans="1:7">
      <c r="A924" s="1156"/>
      <c r="B924" s="1156"/>
      <c r="C924" s="1156"/>
      <c r="D924" s="1156"/>
      <c r="E924" s="1156"/>
      <c r="F924" s="1157"/>
      <c r="G924" s="1157"/>
    </row>
    <row r="925" spans="1:7">
      <c r="A925" s="1156"/>
      <c r="B925" s="1156"/>
      <c r="C925" s="1156"/>
      <c r="D925" s="1156"/>
      <c r="E925" s="1156"/>
      <c r="F925" s="1157"/>
      <c r="G925" s="1157"/>
    </row>
    <row r="926" spans="1:7">
      <c r="A926" s="1156"/>
      <c r="B926" s="1156"/>
      <c r="C926" s="1156"/>
      <c r="D926" s="1156"/>
      <c r="E926" s="1156"/>
      <c r="F926" s="1157"/>
      <c r="G926" s="1157"/>
    </row>
    <row r="927" spans="1:7">
      <c r="A927" s="1156"/>
      <c r="B927" s="1156"/>
      <c r="C927" s="1156"/>
      <c r="D927" s="1156"/>
      <c r="E927" s="1156"/>
      <c r="F927" s="1157"/>
      <c r="G927" s="1157"/>
    </row>
    <row r="928" spans="1:7">
      <c r="A928" s="1156"/>
      <c r="B928" s="1156"/>
      <c r="C928" s="1156"/>
      <c r="D928" s="1156"/>
      <c r="E928" s="1156"/>
      <c r="F928" s="1157"/>
      <c r="G928" s="1157"/>
    </row>
    <row r="929" spans="1:7">
      <c r="A929" s="1156"/>
      <c r="B929" s="1156"/>
      <c r="C929" s="1156"/>
      <c r="D929" s="1156"/>
      <c r="E929" s="1156"/>
      <c r="F929" s="1157"/>
      <c r="G929" s="1157"/>
    </row>
    <row r="930" spans="1:7">
      <c r="A930" s="1156"/>
      <c r="B930" s="1156"/>
      <c r="C930" s="1156"/>
      <c r="D930" s="1156"/>
      <c r="E930" s="1156"/>
      <c r="F930" s="1157"/>
      <c r="G930" s="1157"/>
    </row>
    <row r="931" spans="1:7">
      <c r="A931" s="1156"/>
      <c r="B931" s="1156"/>
      <c r="C931" s="1156"/>
      <c r="D931" s="1156"/>
      <c r="E931" s="1156"/>
      <c r="F931" s="1157"/>
      <c r="G931" s="1157"/>
    </row>
    <row r="932" spans="1:7">
      <c r="A932" s="1156"/>
      <c r="B932" s="1156"/>
      <c r="C932" s="1156"/>
      <c r="D932" s="1156"/>
      <c r="E932" s="1156"/>
      <c r="F932" s="1157"/>
      <c r="G932" s="1157"/>
    </row>
    <row r="933" spans="1:7">
      <c r="A933" s="1156"/>
      <c r="B933" s="1156"/>
      <c r="C933" s="1156"/>
      <c r="D933" s="1156"/>
      <c r="E933" s="1156"/>
      <c r="F933" s="1157"/>
      <c r="G933" s="1157"/>
    </row>
    <row r="934" spans="1:7">
      <c r="A934" s="1156"/>
      <c r="B934" s="1156"/>
      <c r="C934" s="1156"/>
      <c r="D934" s="1156"/>
      <c r="E934" s="1156"/>
      <c r="F934" s="1157"/>
      <c r="G934" s="1157"/>
    </row>
    <row r="935" spans="1:7">
      <c r="A935" s="1156"/>
      <c r="B935" s="1156"/>
      <c r="C935" s="1156"/>
      <c r="D935" s="1156"/>
      <c r="E935" s="1156"/>
      <c r="F935" s="1157"/>
      <c r="G935" s="1157"/>
    </row>
    <row r="936" spans="1:7">
      <c r="A936" s="1156"/>
      <c r="B936" s="1156"/>
      <c r="C936" s="1156"/>
      <c r="D936" s="1156"/>
      <c r="E936" s="1156"/>
      <c r="F936" s="1157"/>
      <c r="G936" s="1157"/>
    </row>
    <row r="937" spans="1:7">
      <c r="A937" s="1156"/>
      <c r="B937" s="1156"/>
      <c r="C937" s="1156"/>
      <c r="D937" s="1156"/>
      <c r="E937" s="1156"/>
      <c r="F937" s="1157"/>
      <c r="G937" s="1157"/>
    </row>
    <row r="938" spans="1:7">
      <c r="A938" s="1156"/>
      <c r="B938" s="1156"/>
      <c r="C938" s="1156"/>
      <c r="D938" s="1156"/>
      <c r="E938" s="1156"/>
      <c r="F938" s="1157"/>
      <c r="G938" s="1157"/>
    </row>
    <row r="939" spans="1:7">
      <c r="A939" s="1156"/>
      <c r="B939" s="1156"/>
      <c r="C939" s="1156"/>
      <c r="D939" s="1156"/>
      <c r="E939" s="1156"/>
      <c r="F939" s="1157"/>
      <c r="G939" s="1157"/>
    </row>
    <row r="940" spans="1:7">
      <c r="A940" s="1156"/>
      <c r="B940" s="1156"/>
      <c r="C940" s="1156"/>
      <c r="D940" s="1156"/>
      <c r="E940" s="1156"/>
      <c r="F940" s="1157"/>
      <c r="G940" s="1157"/>
    </row>
    <row r="941" spans="1:7">
      <c r="A941" s="1156"/>
      <c r="B941" s="1156"/>
      <c r="C941" s="1156"/>
      <c r="D941" s="1156"/>
      <c r="E941" s="1156"/>
      <c r="F941" s="1157"/>
      <c r="G941" s="1157"/>
    </row>
    <row r="942" spans="1:7">
      <c r="A942" s="1156"/>
      <c r="B942" s="1156"/>
      <c r="C942" s="1156"/>
      <c r="D942" s="1156"/>
      <c r="E942" s="1156"/>
      <c r="F942" s="1157"/>
      <c r="G942" s="1157"/>
    </row>
    <row r="943" spans="1:7">
      <c r="A943" s="1156"/>
      <c r="B943" s="1156"/>
      <c r="C943" s="1156"/>
      <c r="D943" s="1156"/>
      <c r="E943" s="1156"/>
      <c r="F943" s="1157"/>
      <c r="G943" s="1157"/>
    </row>
    <row r="944" spans="1:7">
      <c r="A944" s="1156"/>
      <c r="B944" s="1156"/>
      <c r="C944" s="1156"/>
      <c r="D944" s="1156"/>
      <c r="E944" s="1156"/>
      <c r="F944" s="1157"/>
      <c r="G944" s="1157"/>
    </row>
    <row r="945" spans="1:7">
      <c r="A945" s="1156"/>
      <c r="B945" s="1156"/>
      <c r="C945" s="1156"/>
      <c r="D945" s="1156"/>
      <c r="E945" s="1156"/>
      <c r="F945" s="1157"/>
      <c r="G945" s="1157"/>
    </row>
    <row r="946" spans="1:7">
      <c r="A946" s="1156"/>
      <c r="B946" s="1156"/>
      <c r="C946" s="1156"/>
      <c r="D946" s="1156"/>
      <c r="E946" s="1156"/>
      <c r="F946" s="1157"/>
      <c r="G946" s="1157"/>
    </row>
    <row r="947" spans="1:7">
      <c r="A947" s="1156"/>
      <c r="B947" s="1156"/>
      <c r="C947" s="1156"/>
      <c r="D947" s="1156"/>
      <c r="E947" s="1156"/>
      <c r="F947" s="1157"/>
      <c r="G947" s="1157"/>
    </row>
    <row r="948" spans="1:7">
      <c r="A948" s="1156"/>
      <c r="B948" s="1156"/>
      <c r="C948" s="1156"/>
      <c r="D948" s="1156"/>
      <c r="E948" s="1156"/>
      <c r="F948" s="1157"/>
      <c r="G948" s="1157"/>
    </row>
    <row r="949" spans="1:7">
      <c r="A949" s="1156"/>
      <c r="B949" s="1156"/>
      <c r="C949" s="1156"/>
      <c r="D949" s="1156"/>
      <c r="E949" s="1156"/>
      <c r="F949" s="1157"/>
      <c r="G949" s="1157"/>
    </row>
    <row r="950" spans="1:7">
      <c r="A950" s="1156"/>
      <c r="B950" s="1156"/>
      <c r="C950" s="1156"/>
      <c r="D950" s="1156"/>
      <c r="E950" s="1156"/>
      <c r="F950" s="1157"/>
      <c r="G950" s="1157"/>
    </row>
    <row r="951" spans="1:7">
      <c r="A951" s="1156"/>
      <c r="B951" s="1156"/>
      <c r="C951" s="1156"/>
      <c r="D951" s="1156"/>
      <c r="E951" s="1156"/>
      <c r="F951" s="1157"/>
      <c r="G951" s="1157"/>
    </row>
    <row r="952" spans="1:7">
      <c r="A952" s="1156"/>
      <c r="B952" s="1156"/>
      <c r="C952" s="1156"/>
      <c r="D952" s="1156"/>
      <c r="E952" s="1156"/>
      <c r="F952" s="1157"/>
      <c r="G952" s="1157"/>
    </row>
    <row r="953" spans="1:7">
      <c r="A953" s="1156"/>
      <c r="B953" s="1156"/>
      <c r="C953" s="1156"/>
      <c r="D953" s="1156"/>
      <c r="E953" s="1156"/>
      <c r="F953" s="1157"/>
      <c r="G953" s="1157"/>
    </row>
    <row r="954" spans="1:7">
      <c r="A954" s="1156"/>
      <c r="B954" s="1156"/>
      <c r="C954" s="1156"/>
      <c r="D954" s="1156"/>
      <c r="E954" s="1156"/>
      <c r="F954" s="1157"/>
      <c r="G954" s="1157"/>
    </row>
    <row r="955" spans="1:7">
      <c r="A955" s="1156"/>
      <c r="B955" s="1156"/>
      <c r="C955" s="1156"/>
      <c r="D955" s="1156"/>
      <c r="E955" s="1156"/>
      <c r="F955" s="1157"/>
      <c r="G955" s="1157"/>
    </row>
    <row r="956" spans="1:7">
      <c r="A956" s="1156"/>
      <c r="B956" s="1156"/>
      <c r="C956" s="1156"/>
      <c r="D956" s="1156"/>
      <c r="E956" s="1156"/>
      <c r="F956" s="1157"/>
      <c r="G956" s="1157"/>
    </row>
    <row r="957" spans="1:7">
      <c r="A957" s="1156"/>
      <c r="B957" s="1156"/>
      <c r="C957" s="1156"/>
      <c r="D957" s="1156"/>
      <c r="E957" s="1156"/>
      <c r="F957" s="1157"/>
      <c r="G957" s="1157"/>
    </row>
    <row r="958" spans="1:7">
      <c r="A958" s="1156"/>
      <c r="B958" s="1156"/>
      <c r="C958" s="1156"/>
      <c r="D958" s="1156"/>
      <c r="E958" s="1156"/>
      <c r="F958" s="1157"/>
      <c r="G958" s="1157"/>
    </row>
    <row r="959" spans="1:7">
      <c r="A959" s="1156"/>
      <c r="B959" s="1156"/>
      <c r="C959" s="1156"/>
      <c r="D959" s="1156"/>
      <c r="E959" s="1156"/>
      <c r="F959" s="1157"/>
      <c r="G959" s="1157"/>
    </row>
    <row r="960" spans="1:7">
      <c r="A960" s="1156"/>
      <c r="B960" s="1156"/>
      <c r="C960" s="1156"/>
      <c r="D960" s="1156"/>
      <c r="E960" s="1156"/>
      <c r="F960" s="1157"/>
      <c r="G960" s="1157"/>
    </row>
    <row r="961" spans="1:7">
      <c r="A961" s="1156"/>
      <c r="B961" s="1156"/>
      <c r="C961" s="1156"/>
      <c r="D961" s="1156"/>
      <c r="E961" s="1156"/>
      <c r="F961" s="1157"/>
      <c r="G961" s="1157"/>
    </row>
    <row r="962" spans="1:7">
      <c r="A962" s="1156"/>
      <c r="B962" s="1156"/>
      <c r="C962" s="1156"/>
      <c r="D962" s="1156"/>
      <c r="E962" s="1156"/>
      <c r="F962" s="1157"/>
      <c r="G962" s="1157"/>
    </row>
    <row r="963" spans="1:7">
      <c r="A963" s="1156"/>
      <c r="B963" s="1156"/>
      <c r="C963" s="1156"/>
      <c r="D963" s="1156"/>
      <c r="E963" s="1156"/>
      <c r="F963" s="1157"/>
      <c r="G963" s="1157"/>
    </row>
    <row r="964" spans="1:7">
      <c r="A964" s="1156"/>
      <c r="B964" s="1156"/>
      <c r="C964" s="1156"/>
      <c r="D964" s="1156"/>
      <c r="E964" s="1156"/>
      <c r="F964" s="1157"/>
      <c r="G964" s="1157"/>
    </row>
    <row r="965" spans="1:7">
      <c r="A965" s="1156"/>
      <c r="B965" s="1156"/>
      <c r="C965" s="1156"/>
      <c r="D965" s="1156"/>
      <c r="E965" s="1156"/>
      <c r="F965" s="1157"/>
      <c r="G965" s="1157"/>
    </row>
    <row r="966" spans="1:7">
      <c r="A966" s="1156"/>
      <c r="B966" s="1156"/>
      <c r="C966" s="1156"/>
      <c r="D966" s="1156"/>
      <c r="E966" s="1156"/>
      <c r="F966" s="1157"/>
      <c r="G966" s="1157"/>
    </row>
    <row r="967" spans="1:7">
      <c r="A967" s="1156"/>
      <c r="B967" s="1156"/>
      <c r="C967" s="1156"/>
      <c r="D967" s="1156"/>
      <c r="E967" s="1156"/>
      <c r="F967" s="1157"/>
      <c r="G967" s="1157"/>
    </row>
    <row r="968" spans="1:7">
      <c r="A968" s="1156"/>
      <c r="B968" s="1156"/>
      <c r="C968" s="1156"/>
      <c r="D968" s="1156"/>
      <c r="E968" s="1156"/>
      <c r="F968" s="1157"/>
      <c r="G968" s="1157"/>
    </row>
    <row r="969" spans="1:7">
      <c r="A969" s="1156"/>
      <c r="B969" s="1156"/>
      <c r="C969" s="1156"/>
      <c r="D969" s="1156"/>
      <c r="E969" s="1156"/>
      <c r="F969" s="1157"/>
      <c r="G969" s="1157"/>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80476-777E-41C4-9BB5-400253C024AB}">
  <sheetPr>
    <tabColor theme="4"/>
  </sheetPr>
  <dimension ref="A1:Z59"/>
  <sheetViews>
    <sheetView workbookViewId="0">
      <selection activeCell="K21" sqref="K21"/>
    </sheetView>
  </sheetViews>
  <sheetFormatPr defaultColWidth="13.25" defaultRowHeight="15.75" customHeight="1"/>
  <cols>
    <col min="1" max="1" width="13.25" style="1055"/>
    <col min="2" max="5" width="0" style="1055" hidden="1" customWidth="1"/>
    <col min="6" max="16384" width="13.25" style="1055"/>
  </cols>
  <sheetData>
    <row r="1" spans="1:26" ht="11.25">
      <c r="A1" s="1053" t="s">
        <v>1824</v>
      </c>
      <c r="B1" s="1053" t="s">
        <v>1</v>
      </c>
      <c r="C1" s="1053"/>
      <c r="D1" s="1053"/>
      <c r="E1" s="1053"/>
      <c r="F1" s="1054" t="s">
        <v>1071</v>
      </c>
      <c r="G1" s="1053"/>
      <c r="H1" s="1053"/>
      <c r="I1" s="1053"/>
      <c r="J1" s="1053"/>
      <c r="K1" s="1053"/>
      <c r="L1" s="1053"/>
      <c r="M1" s="1053"/>
      <c r="N1" s="1053"/>
      <c r="O1" s="1053"/>
      <c r="P1" s="1053"/>
      <c r="Q1" s="1053"/>
      <c r="R1" s="1053"/>
      <c r="S1" s="1053"/>
      <c r="T1" s="1053"/>
      <c r="U1" s="1053"/>
      <c r="V1" s="1053"/>
      <c r="W1" s="1053"/>
      <c r="X1" s="1053"/>
      <c r="Y1" s="1053"/>
      <c r="Z1" s="1053"/>
    </row>
    <row r="2" spans="1:26" ht="33" customHeight="1">
      <c r="A2" s="1056" t="s">
        <v>1</v>
      </c>
      <c r="B2" s="1185" t="s">
        <v>4611</v>
      </c>
      <c r="C2" s="1185" t="s">
        <v>4612</v>
      </c>
      <c r="D2" s="1083"/>
      <c r="E2" s="1083"/>
      <c r="F2" s="1185" t="s">
        <v>4613</v>
      </c>
      <c r="G2" s="1185" t="s">
        <v>4614</v>
      </c>
    </row>
    <row r="3" spans="1:26" ht="32.25" customHeight="1">
      <c r="B3" s="1185" t="s">
        <v>4615</v>
      </c>
      <c r="C3" s="1185" t="s">
        <v>4616</v>
      </c>
      <c r="D3" s="1083"/>
      <c r="E3" s="1083"/>
      <c r="F3" s="1185" t="s">
        <v>4617</v>
      </c>
      <c r="G3" s="1185" t="s">
        <v>4618</v>
      </c>
    </row>
    <row r="4" spans="1:26" ht="33" customHeight="1">
      <c r="B4" s="1185" t="s">
        <v>4619</v>
      </c>
      <c r="C4" s="1185" t="s">
        <v>4620</v>
      </c>
      <c r="D4" s="1083"/>
      <c r="E4" s="1083"/>
      <c r="F4" s="1185" t="s">
        <v>4621</v>
      </c>
      <c r="G4" s="1185" t="s">
        <v>4620</v>
      </c>
    </row>
    <row r="5" spans="1:26" ht="32.25" customHeight="1">
      <c r="B5" s="1185" t="s">
        <v>4622</v>
      </c>
      <c r="C5" s="1185" t="s">
        <v>4623</v>
      </c>
      <c r="D5" s="1083"/>
      <c r="E5" s="1083"/>
      <c r="F5" s="1185" t="s">
        <v>4624</v>
      </c>
      <c r="G5" s="1185" t="s">
        <v>4623</v>
      </c>
    </row>
    <row r="6" spans="1:26" ht="32.25" customHeight="1">
      <c r="B6" s="1185" t="s">
        <v>4625</v>
      </c>
      <c r="C6" s="1084"/>
      <c r="D6" s="1083"/>
      <c r="E6" s="1083"/>
      <c r="F6" s="1185" t="s">
        <v>4626</v>
      </c>
    </row>
    <row r="7" spans="1:26" ht="32.25" customHeight="1">
      <c r="B7" s="1185" t="s">
        <v>4627</v>
      </c>
      <c r="C7" s="1084"/>
      <c r="D7" s="1083"/>
      <c r="E7" s="1083"/>
      <c r="F7" s="1185" t="s">
        <v>4628</v>
      </c>
    </row>
    <row r="8" spans="1:26" ht="12" customHeight="1">
      <c r="A8" s="1055">
        <f>SUM(B8:J8)</f>
        <v>10</v>
      </c>
      <c r="B8" s="1003">
        <v>6</v>
      </c>
      <c r="C8" s="1092">
        <v>4</v>
      </c>
      <c r="D8" s="1092"/>
      <c r="E8" s="1119"/>
    </row>
    <row r="9" spans="1:26" ht="12" customHeight="1">
      <c r="A9" s="1065" t="s">
        <v>1072</v>
      </c>
      <c r="B9" s="1186" t="s">
        <v>1042</v>
      </c>
      <c r="C9" s="1187" t="s">
        <v>1042</v>
      </c>
      <c r="D9" s="1092"/>
      <c r="E9" s="1119"/>
      <c r="F9" s="1068">
        <v>45</v>
      </c>
      <c r="G9" s="1068">
        <v>6</v>
      </c>
    </row>
    <row r="10" spans="1:26" ht="32.25" customHeight="1"/>
    <row r="11" spans="1:26" ht="20.25" customHeight="1">
      <c r="A11" s="1188" t="s">
        <v>1824</v>
      </c>
      <c r="B11" s="1188" t="s">
        <v>3717</v>
      </c>
      <c r="C11" s="1188"/>
      <c r="D11" s="1188"/>
    </row>
    <row r="12" spans="1:26" ht="33" customHeight="1">
      <c r="A12" s="1189" t="s">
        <v>3717</v>
      </c>
      <c r="B12" s="1190" t="s">
        <v>4629</v>
      </c>
      <c r="C12" s="1191" t="s">
        <v>4630</v>
      </c>
      <c r="D12" s="1191" t="s">
        <v>4631</v>
      </c>
      <c r="F12" s="1190" t="s">
        <v>4629</v>
      </c>
      <c r="G12" s="1191" t="s">
        <v>4631</v>
      </c>
    </row>
    <row r="13" spans="1:26" ht="33" customHeight="1">
      <c r="A13" s="1088"/>
      <c r="B13" s="1190" t="s">
        <v>4632</v>
      </c>
      <c r="C13" s="1191" t="s">
        <v>4633</v>
      </c>
      <c r="D13" s="1191" t="s">
        <v>4634</v>
      </c>
      <c r="F13" s="1190" t="s">
        <v>4632</v>
      </c>
      <c r="G13" s="1191" t="s">
        <v>4634</v>
      </c>
    </row>
    <row r="14" spans="1:26" ht="33" customHeight="1">
      <c r="A14" s="1088"/>
      <c r="B14" s="1190" t="s">
        <v>4635</v>
      </c>
      <c r="C14" s="1191" t="s">
        <v>4636</v>
      </c>
      <c r="D14" s="1191" t="s">
        <v>4637</v>
      </c>
      <c r="F14" s="1190" t="s">
        <v>4635</v>
      </c>
      <c r="G14" s="1191" t="s">
        <v>4637</v>
      </c>
    </row>
    <row r="15" spans="1:26" ht="33" customHeight="1">
      <c r="A15" s="1088"/>
      <c r="B15" s="1190" t="s">
        <v>4638</v>
      </c>
      <c r="C15" s="1191" t="s">
        <v>4639</v>
      </c>
      <c r="D15" s="1191" t="s">
        <v>4640</v>
      </c>
      <c r="F15" s="1190" t="s">
        <v>4638</v>
      </c>
      <c r="G15" s="1191" t="s">
        <v>4640</v>
      </c>
    </row>
    <row r="16" spans="1:26" ht="33" customHeight="1">
      <c r="A16" s="1088">
        <f>SUM(B16:J16)</f>
        <v>12</v>
      </c>
      <c r="B16" s="1083">
        <v>4</v>
      </c>
      <c r="C16" s="1131">
        <v>4</v>
      </c>
      <c r="D16" s="1131">
        <v>4</v>
      </c>
      <c r="F16" s="1191" t="s">
        <v>4641</v>
      </c>
    </row>
    <row r="17" spans="1:7" ht="33" customHeight="1">
      <c r="B17" s="1083"/>
      <c r="C17" s="1083"/>
      <c r="D17" s="1083"/>
      <c r="F17" s="1191" t="s">
        <v>4642</v>
      </c>
    </row>
    <row r="18" spans="1:7" ht="33" customHeight="1">
      <c r="B18" s="1003"/>
      <c r="C18" s="1003"/>
      <c r="D18" s="1003"/>
      <c r="F18" s="1191" t="s">
        <v>4643</v>
      </c>
    </row>
    <row r="19" spans="1:7" ht="33" customHeight="1">
      <c r="F19" s="1191" t="s">
        <v>4644</v>
      </c>
    </row>
    <row r="20" spans="1:7" ht="14.1" customHeight="1">
      <c r="A20" s="1065" t="s">
        <v>1072</v>
      </c>
      <c r="B20" s="1186" t="s">
        <v>1042</v>
      </c>
      <c r="C20" s="1187" t="s">
        <v>1042</v>
      </c>
      <c r="D20" s="1187" t="s">
        <v>1042</v>
      </c>
      <c r="E20" s="1119"/>
      <c r="F20" s="1068">
        <v>45</v>
      </c>
      <c r="G20" s="1068">
        <v>7</v>
      </c>
    </row>
    <row r="21" spans="1:7" ht="33" customHeight="1"/>
    <row r="22" spans="1:7" ht="33" customHeight="1"/>
    <row r="23" spans="1:7" ht="33" customHeight="1"/>
    <row r="24" spans="1:7" ht="33" customHeight="1"/>
    <row r="25" spans="1:7" ht="33" customHeight="1"/>
    <row r="26" spans="1:7" ht="33" customHeight="1"/>
    <row r="27" spans="1:7" ht="33" customHeight="1"/>
    <row r="28" spans="1:7" ht="33" customHeight="1"/>
    <row r="29" spans="1:7" ht="33" customHeight="1"/>
    <row r="30" spans="1:7" ht="33" customHeight="1"/>
    <row r="31" spans="1:7" ht="33" customHeight="1"/>
    <row r="32" spans="1:7" ht="33" customHeight="1"/>
    <row r="33" ht="33" customHeight="1"/>
    <row r="34" ht="33" customHeight="1"/>
    <row r="35" ht="33" customHeight="1"/>
    <row r="36" ht="33" customHeight="1"/>
    <row r="37" ht="33" customHeight="1"/>
    <row r="38" ht="33" customHeight="1"/>
    <row r="39" ht="33" customHeight="1"/>
    <row r="40" ht="33" customHeight="1"/>
    <row r="41" ht="33" customHeight="1"/>
    <row r="42" ht="33" customHeight="1"/>
    <row r="43" ht="33" customHeight="1"/>
    <row r="44" ht="33" customHeight="1"/>
    <row r="45" ht="33" customHeight="1"/>
    <row r="46" ht="33" customHeight="1"/>
    <row r="47" ht="33" customHeight="1"/>
    <row r="48" ht="33" customHeight="1"/>
    <row r="49" ht="33" customHeight="1"/>
    <row r="50" ht="33" customHeight="1"/>
    <row r="51" ht="33" customHeight="1"/>
    <row r="52" ht="33" customHeight="1"/>
    <row r="53" ht="33" customHeight="1"/>
    <row r="54" ht="33" customHeight="1"/>
    <row r="55" ht="33" customHeight="1"/>
    <row r="56" ht="33" customHeight="1"/>
    <row r="57" ht="33" customHeight="1"/>
    <row r="58" ht="33" customHeight="1"/>
    <row r="59" ht="33" customHeight="1"/>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DFE26-B330-4A46-9344-B627E53AD99A}">
  <sheetPr>
    <tabColor theme="7"/>
  </sheetPr>
  <dimension ref="A1:G32"/>
  <sheetViews>
    <sheetView topLeftCell="A19" workbookViewId="0">
      <selection activeCell="F67" sqref="F67"/>
    </sheetView>
  </sheetViews>
  <sheetFormatPr defaultColWidth="10" defaultRowHeight="12.75"/>
  <cols>
    <col min="1" max="2" width="10" style="1193"/>
    <col min="3" max="3" width="7.25" style="1193" customWidth="1"/>
    <col min="4" max="4" width="6.625" style="1193" customWidth="1"/>
    <col min="5" max="5" width="16" style="1193" customWidth="1"/>
    <col min="6" max="6" width="31.125" style="1193" customWidth="1"/>
    <col min="7" max="7" width="114.125" style="1193" customWidth="1"/>
    <col min="8" max="16384" width="10" style="1193"/>
  </cols>
  <sheetData>
    <row r="1" spans="1:7">
      <c r="A1" s="1192" t="s">
        <v>1</v>
      </c>
      <c r="C1" s="1027" t="s">
        <v>4035</v>
      </c>
      <c r="D1" s="1028" t="s">
        <v>3574</v>
      </c>
      <c r="E1" s="1029"/>
    </row>
    <row r="2" spans="1:7">
      <c r="A2" s="1147" t="s">
        <v>1039</v>
      </c>
      <c r="B2" s="1147" t="s">
        <v>1038</v>
      </c>
      <c r="C2" s="1031" t="s">
        <v>1062</v>
      </c>
      <c r="D2" s="1031" t="s">
        <v>1062</v>
      </c>
      <c r="E2" s="1031" t="s">
        <v>3553</v>
      </c>
      <c r="F2" s="1147" t="s">
        <v>4162</v>
      </c>
      <c r="G2" s="1147" t="s">
        <v>4038</v>
      </c>
    </row>
    <row r="3" spans="1:7" ht="15.6" customHeight="1">
      <c r="A3" s="1194">
        <v>1</v>
      </c>
      <c r="B3" s="1194">
        <v>6</v>
      </c>
      <c r="C3" s="1195" t="s">
        <v>4508</v>
      </c>
      <c r="D3" s="1196">
        <v>1</v>
      </c>
      <c r="E3" s="1197" t="s">
        <v>4645</v>
      </c>
      <c r="F3" s="1198" t="str">
        <f>'[1]EM-EV'!B2</f>
        <v>EMBRYO stofw velden 1</v>
      </c>
      <c r="G3" s="1199" t="s">
        <v>4646</v>
      </c>
    </row>
    <row r="4" spans="1:7">
      <c r="A4" s="1194">
        <v>2</v>
      </c>
      <c r="B4" s="1194"/>
      <c r="C4" s="1194"/>
      <c r="D4" s="1194"/>
      <c r="E4" s="1197"/>
      <c r="F4" s="1198" t="str">
        <f>'[1]EM-EV'!B3</f>
        <v>EMBRYO stofw velden 2</v>
      </c>
    </row>
    <row r="5" spans="1:7">
      <c r="A5" s="1194">
        <v>3</v>
      </c>
      <c r="B5" s="1194"/>
      <c r="C5" s="1194"/>
      <c r="D5" s="1194"/>
      <c r="E5" s="1197"/>
      <c r="F5" s="1198" t="str">
        <f>'[1]EM-EV'!B4</f>
        <v>EMBRYO stofw velden 3</v>
      </c>
    </row>
    <row r="6" spans="1:7">
      <c r="A6" s="1194">
        <v>4</v>
      </c>
      <c r="B6" s="1194"/>
      <c r="C6" s="1194"/>
      <c r="D6" s="1194"/>
      <c r="E6" s="1197"/>
      <c r="F6" s="1198" t="str">
        <f>'[1]EM-EV'!B5</f>
        <v>EMBRYO stofw velden 4</v>
      </c>
      <c r="G6" s="1200"/>
    </row>
    <row r="7" spans="1:7">
      <c r="A7" s="1194">
        <v>5</v>
      </c>
      <c r="B7" s="1194"/>
      <c r="C7" s="1194"/>
      <c r="D7" s="1194"/>
      <c r="E7" s="1197"/>
      <c r="F7" s="1198" t="str">
        <f>'[1]EM-EV'!B6</f>
        <v>EMBRYO stofw velden 5</v>
      </c>
      <c r="G7" s="1200"/>
    </row>
    <row r="8" spans="1:7">
      <c r="A8" s="1194">
        <v>6</v>
      </c>
      <c r="B8" s="1194"/>
      <c r="C8" s="1194"/>
      <c r="D8" s="1194"/>
      <c r="E8" s="1197"/>
      <c r="F8" s="1198" t="str">
        <f>'[1]EM-EV'!B7</f>
        <v>EMBRYO stofw velden 6</v>
      </c>
      <c r="G8" s="1200"/>
    </row>
    <row r="9" spans="1:7">
      <c r="A9" s="1194">
        <v>7</v>
      </c>
      <c r="B9" s="1194">
        <v>2</v>
      </c>
      <c r="C9" s="1194"/>
      <c r="D9" s="1194"/>
      <c r="E9" s="1197" t="s">
        <v>4647</v>
      </c>
      <c r="F9" s="1198" t="str">
        <f>'[1]EM-EV'!C2</f>
        <v>EMBRYO mitose, meiose, comm.syst 1</v>
      </c>
      <c r="G9" s="1199" t="s">
        <v>4648</v>
      </c>
    </row>
    <row r="10" spans="1:7">
      <c r="A10" s="1194">
        <v>8</v>
      </c>
      <c r="B10" s="1194"/>
      <c r="C10" s="1194"/>
      <c r="D10" s="1194"/>
      <c r="E10" s="1197"/>
      <c r="F10" s="1198" t="str">
        <f>'[1]EM-EV'!C3</f>
        <v>EMBRYO mitose, meiose, comm.syst 2</v>
      </c>
      <c r="G10" s="1200"/>
    </row>
    <row r="11" spans="1:7">
      <c r="A11" s="1194">
        <v>9</v>
      </c>
      <c r="B11" s="1194">
        <v>2</v>
      </c>
      <c r="C11" s="1194"/>
      <c r="D11" s="1194"/>
      <c r="E11" s="1197" t="s">
        <v>4649</v>
      </c>
      <c r="F11" s="1198" t="str">
        <f>'[1]EM-EV'!C4</f>
        <v>EMBRYO comm syst 1</v>
      </c>
      <c r="G11" s="1103" t="s">
        <v>4650</v>
      </c>
    </row>
    <row r="12" spans="1:7">
      <c r="A12" s="1194">
        <v>10</v>
      </c>
      <c r="B12" s="1194"/>
      <c r="C12" s="1194"/>
      <c r="D12" s="1194"/>
      <c r="E12" s="1197"/>
      <c r="F12" s="1198" t="str">
        <f>'[1]EM-EV'!C5</f>
        <v>EMBRYO comm syst 2</v>
      </c>
      <c r="G12" s="1200"/>
    </row>
    <row r="13" spans="1:7">
      <c r="A13" s="1194"/>
      <c r="B13" s="1194"/>
      <c r="C13" s="1194"/>
      <c r="D13" s="1194"/>
      <c r="E13" s="1197"/>
      <c r="F13" s="1201"/>
      <c r="G13" s="1200"/>
    </row>
    <row r="14" spans="1:7">
      <c r="A14" s="1194"/>
      <c r="B14" s="1194"/>
      <c r="C14" s="1194"/>
      <c r="D14" s="1194"/>
      <c r="E14" s="1197"/>
      <c r="F14" s="1201"/>
      <c r="G14" s="1200"/>
    </row>
    <row r="15" spans="1:7">
      <c r="A15" s="1202"/>
      <c r="B15" s="1203">
        <f>SUM(B3:B14)</f>
        <v>10</v>
      </c>
      <c r="C15" s="1204"/>
      <c r="D15" s="1204"/>
      <c r="E15" s="1204"/>
      <c r="F15" s="1205"/>
    </row>
    <row r="16" spans="1:7">
      <c r="A16" s="1206" t="s">
        <v>3717</v>
      </c>
      <c r="E16" s="1207"/>
    </row>
    <row r="17" spans="1:7">
      <c r="A17" s="1147" t="s">
        <v>1039</v>
      </c>
      <c r="B17" s="1147" t="s">
        <v>1038</v>
      </c>
      <c r="C17" s="1147"/>
      <c r="D17" s="1147"/>
      <c r="E17" s="1147"/>
      <c r="F17" s="1147" t="s">
        <v>4162</v>
      </c>
      <c r="G17" s="1147" t="s">
        <v>4038</v>
      </c>
    </row>
    <row r="18" spans="1:7">
      <c r="A18" s="1033">
        <v>1</v>
      </c>
      <c r="B18" s="1033">
        <v>4</v>
      </c>
      <c r="C18" s="1034" t="s">
        <v>4508</v>
      </c>
      <c r="D18" s="1035">
        <v>1</v>
      </c>
      <c r="E18" s="1036" t="s">
        <v>4651</v>
      </c>
      <c r="F18" s="1208" t="str">
        <f>'[1]EM-EV'!B12</f>
        <v>EVOL LEER 1</v>
      </c>
      <c r="G18" s="1103"/>
    </row>
    <row r="19" spans="1:7">
      <c r="A19" s="1033">
        <v>2</v>
      </c>
      <c r="B19" s="1033"/>
      <c r="C19" s="1033"/>
      <c r="D19" s="1033"/>
      <c r="E19" s="1036"/>
      <c r="F19" s="1208" t="str">
        <f>'[1]EM-EV'!B13</f>
        <v>EVOL LEER 2</v>
      </c>
      <c r="G19" s="1103"/>
    </row>
    <row r="20" spans="1:7">
      <c r="A20" s="1033">
        <v>3</v>
      </c>
      <c r="B20" s="1033"/>
      <c r="C20" s="1033"/>
      <c r="D20" s="1033"/>
      <c r="E20" s="1036"/>
      <c r="F20" s="1208" t="str">
        <f>'[1]EM-EV'!B14</f>
        <v>EVOL LEER 3</v>
      </c>
      <c r="G20" s="1103"/>
    </row>
    <row r="21" spans="1:7">
      <c r="A21" s="1033">
        <v>4</v>
      </c>
      <c r="B21" s="1033"/>
      <c r="C21" s="1033"/>
      <c r="D21" s="1033"/>
      <c r="E21" s="1036"/>
      <c r="F21" s="1208" t="str">
        <f>'[1]EM-EV'!B15</f>
        <v>EVOL LEER 4</v>
      </c>
      <c r="G21" s="1103"/>
    </row>
    <row r="22" spans="1:7">
      <c r="A22" s="1033">
        <v>5</v>
      </c>
      <c r="B22" s="1033">
        <v>4</v>
      </c>
      <c r="C22" s="1033"/>
      <c r="D22" s="1033"/>
      <c r="E22" s="1036" t="s">
        <v>4652</v>
      </c>
      <c r="F22" s="1208" t="str">
        <f>'[1]EM-EV'!C12</f>
        <v>EVOL LEER funct.denken evolutietheorie 1</v>
      </c>
      <c r="G22" s="1103"/>
    </row>
    <row r="23" spans="1:7">
      <c r="A23" s="1033">
        <v>6</v>
      </c>
      <c r="B23" s="1033"/>
      <c r="C23" s="1033"/>
      <c r="D23" s="1033"/>
      <c r="E23" s="1036"/>
      <c r="F23" s="1208" t="str">
        <f>'[1]EM-EV'!C13</f>
        <v>EVOL LEER funct.denken evolutietheorie 2</v>
      </c>
      <c r="G23" s="1103"/>
    </row>
    <row r="24" spans="1:7">
      <c r="A24" s="1033">
        <v>7</v>
      </c>
      <c r="B24" s="1033"/>
      <c r="C24" s="1033"/>
      <c r="D24" s="1033"/>
      <c r="E24" s="1036"/>
      <c r="F24" s="1208" t="str">
        <f>'[1]EM-EV'!C14</f>
        <v>EVOL LEER funct.denken evolutietheorie 3</v>
      </c>
      <c r="G24" s="1103"/>
    </row>
    <row r="25" spans="1:7">
      <c r="A25" s="1033">
        <v>8</v>
      </c>
      <c r="B25" s="1033"/>
      <c r="C25" s="1033"/>
      <c r="D25" s="1033"/>
      <c r="E25" s="1036"/>
      <c r="F25" s="1208" t="str">
        <f>'[1]EM-EV'!C15</f>
        <v>EVOL LEER funct.denken evolutietheorie 4</v>
      </c>
      <c r="G25" s="1103"/>
    </row>
    <row r="26" spans="1:7">
      <c r="A26" s="1033">
        <v>9</v>
      </c>
      <c r="B26" s="1033">
        <v>4</v>
      </c>
      <c r="C26" s="1033"/>
      <c r="D26" s="1033"/>
      <c r="E26" s="1036" t="s">
        <v>4653</v>
      </c>
      <c r="F26" s="1208" t="str">
        <f>'[1]EM-EV'!D12</f>
        <v>PALEONTO inleid 1</v>
      </c>
      <c r="G26" s="1103"/>
    </row>
    <row r="27" spans="1:7">
      <c r="A27" s="1033">
        <v>10</v>
      </c>
      <c r="B27" s="1033"/>
      <c r="C27" s="1033"/>
      <c r="D27" s="1033"/>
      <c r="E27" s="1036"/>
      <c r="F27" s="1208" t="str">
        <f>'[1]EM-EV'!D13</f>
        <v>PALEONTO inleid 2</v>
      </c>
      <c r="G27" s="1103"/>
    </row>
    <row r="28" spans="1:7">
      <c r="A28" s="1033">
        <v>11</v>
      </c>
      <c r="B28" s="1033"/>
      <c r="C28" s="1033"/>
      <c r="D28" s="1033"/>
      <c r="E28" s="1036"/>
      <c r="F28" s="1208" t="str">
        <f>'[1]EM-EV'!D14</f>
        <v>PALEONTO inleid 3</v>
      </c>
      <c r="G28" s="1103"/>
    </row>
    <row r="29" spans="1:7">
      <c r="A29" s="1033">
        <v>12</v>
      </c>
      <c r="B29" s="1033"/>
      <c r="C29" s="1033"/>
      <c r="D29" s="1033"/>
      <c r="E29" s="1036"/>
      <c r="F29" s="1208" t="str">
        <f>'[1]EM-EV'!D15</f>
        <v>PALEONTO inleid 4</v>
      </c>
      <c r="G29" s="1103"/>
    </row>
    <row r="30" spans="1:7">
      <c r="A30" s="1050"/>
      <c r="B30" s="1049">
        <f>SUM(B18:B29)</f>
        <v>12</v>
      </c>
      <c r="C30" s="1209"/>
      <c r="D30" s="1209"/>
      <c r="E30" s="1209"/>
      <c r="F30" s="1051"/>
      <c r="G30" s="1012"/>
    </row>
    <row r="32" spans="1:7">
      <c r="B32" s="1203">
        <f>B30+B15</f>
        <v>22</v>
      </c>
      <c r="C32" s="1204"/>
      <c r="D32" s="1204"/>
      <c r="E32" s="1204"/>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ED26D-CA69-4084-AED3-57A9CF835FA4}">
  <sheetPr>
    <tabColor theme="4"/>
  </sheetPr>
  <dimension ref="A1:Z58"/>
  <sheetViews>
    <sheetView workbookViewId="0">
      <selection activeCell="L56" sqref="L56"/>
    </sheetView>
  </sheetViews>
  <sheetFormatPr defaultColWidth="13.25" defaultRowHeight="15.75" customHeight="1"/>
  <cols>
    <col min="1" max="1" width="13.25" style="1002"/>
    <col min="2" max="5" width="0" style="1002" hidden="1" customWidth="1"/>
    <col min="6" max="16384" width="13.25" style="1002"/>
  </cols>
  <sheetData>
    <row r="1" spans="1:26" ht="11.25">
      <c r="A1" s="1000" t="s">
        <v>1824</v>
      </c>
      <c r="B1" s="1000" t="s">
        <v>4654</v>
      </c>
      <c r="C1" s="1000"/>
      <c r="D1" s="1000"/>
      <c r="E1" s="1000"/>
      <c r="F1" s="1001" t="s">
        <v>1071</v>
      </c>
      <c r="G1" s="1000"/>
      <c r="H1" s="1000"/>
      <c r="I1" s="1000"/>
      <c r="J1" s="1000"/>
      <c r="K1" s="1000"/>
      <c r="L1" s="1000"/>
      <c r="M1" s="1000"/>
      <c r="N1" s="1000"/>
      <c r="O1" s="1000"/>
      <c r="P1" s="1000"/>
      <c r="Q1" s="1000"/>
      <c r="R1" s="1000"/>
      <c r="S1" s="1000"/>
      <c r="T1" s="1000"/>
      <c r="U1" s="1000"/>
      <c r="V1" s="1000"/>
      <c r="W1" s="1000"/>
      <c r="X1" s="1000"/>
      <c r="Y1" s="1000"/>
      <c r="Z1" s="1000"/>
    </row>
    <row r="2" spans="1:26" ht="33" customHeight="1">
      <c r="A2" s="1056" t="s">
        <v>4655</v>
      </c>
      <c r="B2" s="1210" t="s">
        <v>4656</v>
      </c>
      <c r="C2" s="1210" t="s">
        <v>4657</v>
      </c>
      <c r="D2" s="1083"/>
      <c r="F2" s="1210" t="s">
        <v>4656</v>
      </c>
      <c r="G2" s="1210" t="s">
        <v>4657</v>
      </c>
    </row>
    <row r="3" spans="1:26" ht="32.25" customHeight="1">
      <c r="B3" s="1210" t="s">
        <v>4658</v>
      </c>
      <c r="C3" s="1210" t="s">
        <v>4659</v>
      </c>
      <c r="F3" s="1210" t="s">
        <v>4658</v>
      </c>
      <c r="G3" s="1210" t="s">
        <v>4659</v>
      </c>
    </row>
    <row r="4" spans="1:26" ht="33" customHeight="1">
      <c r="B4" s="1210" t="s">
        <v>4660</v>
      </c>
      <c r="C4" s="1210" t="s">
        <v>4661</v>
      </c>
      <c r="F4" s="1210" t="s">
        <v>4660</v>
      </c>
      <c r="G4" s="1210" t="s">
        <v>4661</v>
      </c>
    </row>
    <row r="5" spans="1:26" ht="32.25" customHeight="1">
      <c r="B5" s="1210" t="s">
        <v>4662</v>
      </c>
      <c r="C5" s="1210" t="s">
        <v>4663</v>
      </c>
      <c r="D5" s="1083"/>
      <c r="F5" s="1210" t="s">
        <v>4662</v>
      </c>
      <c r="G5" s="1210" t="s">
        <v>4663</v>
      </c>
    </row>
    <row r="6" spans="1:26" ht="32.25" customHeight="1">
      <c r="A6" s="1002">
        <f>SUM(B6:I6)</f>
        <v>8</v>
      </c>
      <c r="B6" s="1007">
        <v>4</v>
      </c>
      <c r="C6" s="1135">
        <v>4</v>
      </c>
      <c r="D6" s="1135"/>
    </row>
    <row r="7" spans="1:26" ht="14.45" customHeight="1">
      <c r="A7" s="1211" t="s">
        <v>1072</v>
      </c>
      <c r="B7" s="1212" t="s">
        <v>1042</v>
      </c>
      <c r="C7" s="1213" t="s">
        <v>1042</v>
      </c>
      <c r="D7" s="1135"/>
      <c r="F7" s="1008">
        <v>48</v>
      </c>
      <c r="G7" s="1008">
        <v>12</v>
      </c>
    </row>
    <row r="8" spans="1:26" ht="32.25" customHeight="1"/>
    <row r="9" spans="1:26" ht="17.100000000000001" customHeight="1">
      <c r="A9" s="1000" t="s">
        <v>1824</v>
      </c>
      <c r="B9" s="1000" t="s">
        <v>4664</v>
      </c>
      <c r="C9" s="1000"/>
      <c r="F9" s="1001" t="s">
        <v>1071</v>
      </c>
    </row>
    <row r="10" spans="1:26" ht="33" customHeight="1">
      <c r="A10" s="1070" t="s">
        <v>4665</v>
      </c>
      <c r="B10" s="1071" t="s">
        <v>4666</v>
      </c>
      <c r="C10" s="1071" t="s">
        <v>4667</v>
      </c>
      <c r="F10" s="1071" t="s">
        <v>4666</v>
      </c>
      <c r="G10" s="1071" t="s">
        <v>4668</v>
      </c>
      <c r="H10" s="1071" t="s">
        <v>4669</v>
      </c>
    </row>
    <row r="11" spans="1:26" ht="33" customHeight="1">
      <c r="B11" s="1071" t="s">
        <v>4670</v>
      </c>
      <c r="C11" s="1071" t="s">
        <v>4671</v>
      </c>
      <c r="F11" s="1071" t="s">
        <v>4670</v>
      </c>
      <c r="G11" s="1071" t="s">
        <v>4672</v>
      </c>
      <c r="H11" s="1071" t="s">
        <v>4673</v>
      </c>
    </row>
    <row r="12" spans="1:26" ht="33" customHeight="1">
      <c r="B12" s="1071" t="s">
        <v>4674</v>
      </c>
      <c r="C12" s="1071" t="s">
        <v>4669</v>
      </c>
      <c r="F12" s="1071" t="s">
        <v>4674</v>
      </c>
      <c r="G12" s="1071" t="s">
        <v>4667</v>
      </c>
      <c r="H12" s="1071" t="s">
        <v>4675</v>
      </c>
    </row>
    <row r="13" spans="1:26" ht="33" customHeight="1">
      <c r="B13" s="1071" t="s">
        <v>4676</v>
      </c>
      <c r="C13" s="1071" t="s">
        <v>4673</v>
      </c>
      <c r="F13" s="1071" t="s">
        <v>4676</v>
      </c>
      <c r="G13" s="1071" t="s">
        <v>4671</v>
      </c>
      <c r="H13" s="1071" t="s">
        <v>4677</v>
      </c>
    </row>
    <row r="14" spans="1:26" ht="33" customHeight="1">
      <c r="B14" s="1071" t="s">
        <v>4668</v>
      </c>
      <c r="C14" s="1071" t="s">
        <v>4675</v>
      </c>
    </row>
    <row r="15" spans="1:26" ht="33" customHeight="1">
      <c r="B15" s="1071" t="s">
        <v>4672</v>
      </c>
      <c r="C15" s="1071" t="s">
        <v>4677</v>
      </c>
    </row>
    <row r="16" spans="1:26" ht="15.75" customHeight="1">
      <c r="A16" s="1002">
        <f>SUM(B16:J16)</f>
        <v>12</v>
      </c>
      <c r="B16" s="1007">
        <v>6</v>
      </c>
      <c r="C16" s="1135">
        <v>6</v>
      </c>
    </row>
    <row r="17" spans="1:8" ht="15.75" customHeight="1">
      <c r="A17" s="1211" t="s">
        <v>1072</v>
      </c>
      <c r="B17" s="1212" t="s">
        <v>1042</v>
      </c>
      <c r="C17" s="1214" t="s">
        <v>1042</v>
      </c>
      <c r="D17" s="1135"/>
      <c r="F17" s="1008">
        <v>7</v>
      </c>
      <c r="G17" s="1008">
        <v>10</v>
      </c>
      <c r="H17" s="1008">
        <v>15</v>
      </c>
    </row>
    <row r="19" spans="1:8" ht="15.75" customHeight="1">
      <c r="A19" s="1000" t="s">
        <v>1824</v>
      </c>
      <c r="B19" s="1000" t="s">
        <v>4678</v>
      </c>
    </row>
    <row r="20" spans="1:8" ht="33" customHeight="1">
      <c r="A20" s="1070" t="s">
        <v>4678</v>
      </c>
      <c r="B20" s="1215" t="s">
        <v>4679</v>
      </c>
      <c r="F20" s="1215" t="s">
        <v>4679</v>
      </c>
    </row>
    <row r="21" spans="1:8" ht="33" customHeight="1">
      <c r="B21" s="1215" t="s">
        <v>4680</v>
      </c>
      <c r="F21" s="1215" t="s">
        <v>4680</v>
      </c>
    </row>
    <row r="22" spans="1:8" ht="33" customHeight="1">
      <c r="B22" s="1215" t="s">
        <v>4681</v>
      </c>
      <c r="F22" s="1215" t="s">
        <v>4681</v>
      </c>
    </row>
    <row r="23" spans="1:8" ht="33" customHeight="1">
      <c r="B23" s="1215" t="s">
        <v>4682</v>
      </c>
      <c r="F23" s="1215" t="s">
        <v>4682</v>
      </c>
    </row>
    <row r="24" spans="1:8" ht="33" customHeight="1">
      <c r="B24" s="1215" t="s">
        <v>4683</v>
      </c>
      <c r="F24" s="1215" t="s">
        <v>4683</v>
      </c>
    </row>
    <row r="25" spans="1:8" ht="33" customHeight="1">
      <c r="B25" s="1215" t="s">
        <v>4684</v>
      </c>
      <c r="F25" s="1215" t="s">
        <v>4684</v>
      </c>
    </row>
    <row r="26" spans="1:8" ht="33" customHeight="1">
      <c r="B26" s="1215" t="s">
        <v>4685</v>
      </c>
      <c r="F26" s="1215" t="s">
        <v>4685</v>
      </c>
    </row>
    <row r="27" spans="1:8" ht="33" customHeight="1">
      <c r="B27" s="1215" t="s">
        <v>4686</v>
      </c>
      <c r="F27" s="1215" t="s">
        <v>4686</v>
      </c>
    </row>
    <row r="28" spans="1:8" ht="15.75" customHeight="1">
      <c r="A28" s="1002">
        <f>SUM(B28:H28)</f>
        <v>8</v>
      </c>
      <c r="B28" s="1007">
        <v>8</v>
      </c>
    </row>
    <row r="29" spans="1:8" ht="15.75" customHeight="1">
      <c r="A29" s="1211" t="s">
        <v>1072</v>
      </c>
      <c r="B29" s="1212" t="s">
        <v>1042</v>
      </c>
      <c r="C29" s="1135"/>
      <c r="D29" s="1135"/>
      <c r="F29" s="1008">
        <v>13</v>
      </c>
      <c r="G29" s="1216"/>
    </row>
    <row r="31" spans="1:8" ht="15.75" customHeight="1">
      <c r="A31" s="1011" t="s">
        <v>1824</v>
      </c>
      <c r="B31" s="1011" t="s">
        <v>4687</v>
      </c>
      <c r="F31" s="1001" t="s">
        <v>1071</v>
      </c>
    </row>
    <row r="32" spans="1:8" ht="33" customHeight="1">
      <c r="A32" s="1012"/>
      <c r="B32" s="1217" t="s">
        <v>4688</v>
      </c>
      <c r="F32" s="1218" t="s">
        <v>4688</v>
      </c>
      <c r="G32" s="1218" t="s">
        <v>4689</v>
      </c>
    </row>
    <row r="33" spans="1:7" ht="33" customHeight="1">
      <c r="A33" s="1012"/>
      <c r="B33" s="1217" t="s">
        <v>4690</v>
      </c>
      <c r="F33" s="1218" t="s">
        <v>4690</v>
      </c>
      <c r="G33" s="1218" t="s">
        <v>4691</v>
      </c>
    </row>
    <row r="34" spans="1:7" ht="33" customHeight="1">
      <c r="A34" s="1012"/>
      <c r="B34" s="1217" t="s">
        <v>4692</v>
      </c>
      <c r="F34" s="1218" t="s">
        <v>4692</v>
      </c>
      <c r="G34" s="1218" t="s">
        <v>4693</v>
      </c>
    </row>
    <row r="35" spans="1:7" ht="33" customHeight="1">
      <c r="A35" s="1012"/>
      <c r="B35" s="1217" t="s">
        <v>4694</v>
      </c>
      <c r="F35" s="1218" t="s">
        <v>4694</v>
      </c>
      <c r="G35" s="1218" t="s">
        <v>4695</v>
      </c>
    </row>
    <row r="36" spans="1:7" ht="33" customHeight="1">
      <c r="A36" s="1012"/>
      <c r="B36" s="1217" t="s">
        <v>4689</v>
      </c>
    </row>
    <row r="37" spans="1:7" ht="33" customHeight="1">
      <c r="A37" s="1012"/>
      <c r="B37" s="1217" t="s">
        <v>4691</v>
      </c>
    </row>
    <row r="38" spans="1:7" ht="33" customHeight="1">
      <c r="A38" s="1012"/>
      <c r="B38" s="1217" t="s">
        <v>4693</v>
      </c>
    </row>
    <row r="39" spans="1:7" ht="33" customHeight="1">
      <c r="A39" s="1012"/>
      <c r="B39" s="1217" t="s">
        <v>4695</v>
      </c>
    </row>
    <row r="40" spans="1:7" ht="15.75" customHeight="1">
      <c r="A40" s="1012">
        <f>SUM(B40:I40)</f>
        <v>8</v>
      </c>
      <c r="B40" s="1017">
        <v>8</v>
      </c>
    </row>
    <row r="41" spans="1:7" ht="15.75" customHeight="1">
      <c r="A41" s="1211" t="s">
        <v>1072</v>
      </c>
      <c r="B41" s="1009" t="s">
        <v>1042</v>
      </c>
      <c r="C41" s="1135"/>
      <c r="D41" s="1135"/>
      <c r="F41" s="1008">
        <v>49</v>
      </c>
      <c r="G41" s="1008" t="s">
        <v>4696</v>
      </c>
    </row>
    <row r="43" spans="1:7" ht="15.75" customHeight="1">
      <c r="A43" s="1000" t="s">
        <v>1824</v>
      </c>
      <c r="B43" s="1000" t="s">
        <v>73</v>
      </c>
      <c r="C43" s="1000"/>
    </row>
    <row r="44" spans="1:7" ht="33" customHeight="1">
      <c r="B44" s="1219" t="s">
        <v>4697</v>
      </c>
      <c r="C44" s="1219" t="s">
        <v>4698</v>
      </c>
    </row>
    <row r="45" spans="1:7" ht="33" customHeight="1">
      <c r="B45" s="1219" t="s">
        <v>4699</v>
      </c>
      <c r="C45" s="1219" t="s">
        <v>4700</v>
      </c>
    </row>
    <row r="46" spans="1:7" ht="33" customHeight="1">
      <c r="B46" s="1219" t="s">
        <v>4701</v>
      </c>
      <c r="C46" s="1219" t="s">
        <v>4702</v>
      </c>
    </row>
    <row r="47" spans="1:7" ht="33" customHeight="1">
      <c r="B47" s="1219" t="s">
        <v>4703</v>
      </c>
      <c r="C47" s="1219" t="s">
        <v>4704</v>
      </c>
    </row>
    <row r="48" spans="1:7" ht="33" customHeight="1">
      <c r="B48" s="1219" t="s">
        <v>4705</v>
      </c>
      <c r="C48" s="1219" t="s">
        <v>4706</v>
      </c>
    </row>
    <row r="49" spans="1:11" ht="15.75" customHeight="1">
      <c r="A49" s="1002">
        <f>SUM(B49:I49)</f>
        <v>10</v>
      </c>
      <c r="B49" s="1007">
        <v>5</v>
      </c>
      <c r="C49" s="1135">
        <v>5</v>
      </c>
    </row>
    <row r="51" spans="1:11" ht="15.75" customHeight="1">
      <c r="A51" s="1000" t="s">
        <v>1824</v>
      </c>
      <c r="B51" s="1000" t="s">
        <v>4707</v>
      </c>
      <c r="C51" s="1000"/>
      <c r="D51" s="1000"/>
      <c r="E51" s="1000"/>
      <c r="F51" s="1001" t="s">
        <v>1071</v>
      </c>
    </row>
    <row r="52" spans="1:11" ht="33" customHeight="1">
      <c r="B52" s="1071" t="s">
        <v>4708</v>
      </c>
      <c r="C52" s="1071" t="s">
        <v>4709</v>
      </c>
      <c r="D52" s="1083"/>
      <c r="F52" s="1071" t="s">
        <v>4708</v>
      </c>
      <c r="G52" s="1071" t="s">
        <v>4710</v>
      </c>
    </row>
    <row r="53" spans="1:11" ht="33" customHeight="1">
      <c r="B53" s="1071" t="s">
        <v>4711</v>
      </c>
      <c r="C53" s="1071" t="s">
        <v>4712</v>
      </c>
      <c r="D53" s="1083"/>
      <c r="F53" s="1071" t="s">
        <v>4711</v>
      </c>
      <c r="G53" s="1071" t="s">
        <v>4709</v>
      </c>
    </row>
    <row r="54" spans="1:11" ht="33" customHeight="1">
      <c r="B54" s="1071" t="s">
        <v>4713</v>
      </c>
      <c r="C54" s="1071" t="s">
        <v>4714</v>
      </c>
      <c r="D54" s="1083"/>
      <c r="F54" s="1071" t="s">
        <v>4713</v>
      </c>
      <c r="G54" s="1071" t="s">
        <v>4712</v>
      </c>
    </row>
    <row r="55" spans="1:11" ht="33" customHeight="1">
      <c r="B55" s="1071" t="s">
        <v>4715</v>
      </c>
      <c r="C55" s="1071" t="s">
        <v>4716</v>
      </c>
      <c r="D55" s="1083"/>
      <c r="F55" s="1071" t="s">
        <v>4715</v>
      </c>
      <c r="G55" s="1071" t="s">
        <v>4714</v>
      </c>
    </row>
    <row r="56" spans="1:11" ht="33" customHeight="1">
      <c r="B56" s="1071" t="s">
        <v>4710</v>
      </c>
      <c r="C56" s="1071" t="s">
        <v>4717</v>
      </c>
      <c r="D56" s="1083"/>
      <c r="G56" s="1071" t="s">
        <v>4716</v>
      </c>
    </row>
    <row r="57" spans="1:11" ht="30.6" customHeight="1">
      <c r="A57" s="1002">
        <f>SUM(B57:C57)</f>
        <v>10</v>
      </c>
      <c r="B57" s="1007">
        <v>5</v>
      </c>
      <c r="C57" s="1135">
        <v>5</v>
      </c>
      <c r="D57" s="1135"/>
      <c r="G57" s="1071" t="s">
        <v>4717</v>
      </c>
    </row>
    <row r="58" spans="1:11" ht="15.75" customHeight="1">
      <c r="A58" s="1008" t="s">
        <v>4718</v>
      </c>
      <c r="B58" s="1022" t="s">
        <v>1042</v>
      </c>
      <c r="C58" s="1022" t="s">
        <v>1042</v>
      </c>
      <c r="D58" s="1023"/>
      <c r="E58" s="1023"/>
      <c r="F58" s="1008">
        <v>36</v>
      </c>
      <c r="G58" s="1008">
        <v>44</v>
      </c>
      <c r="H58" s="1023"/>
      <c r="I58" s="1023"/>
      <c r="J58" s="1023"/>
      <c r="K58" s="102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BBF21-2D3D-4027-82E1-19B2C3E43576}">
  <sheetPr>
    <tabColor theme="7"/>
  </sheetPr>
  <dimension ref="A1:M995"/>
  <sheetViews>
    <sheetView workbookViewId="0">
      <pane ySplit="2" topLeftCell="A36" activePane="bottomLeft" state="frozen"/>
      <selection pane="bottomLeft" activeCell="G72" sqref="G72"/>
    </sheetView>
  </sheetViews>
  <sheetFormatPr defaultColWidth="15.875" defaultRowHeight="12.75"/>
  <cols>
    <col min="1" max="2" width="8.125" style="1026" customWidth="1"/>
    <col min="3" max="4" width="6.75" style="1026" customWidth="1"/>
    <col min="5" max="5" width="15.875" style="1026" customWidth="1"/>
    <col min="6" max="6" width="37.25" style="1026" customWidth="1"/>
    <col min="7" max="7" width="67.875" style="1026" customWidth="1"/>
    <col min="8" max="8" width="87.5" style="1026" customWidth="1"/>
    <col min="9" max="27" width="7.875" style="1026" customWidth="1"/>
    <col min="28" max="16384" width="15.875" style="1026"/>
  </cols>
  <sheetData>
    <row r="1" spans="1:13">
      <c r="A1" s="1220" t="s">
        <v>4719</v>
      </c>
      <c r="C1" s="1027" t="s">
        <v>4035</v>
      </c>
      <c r="D1" s="1028" t="s">
        <v>3574</v>
      </c>
      <c r="E1" s="1074"/>
    </row>
    <row r="2" spans="1:13">
      <c r="A2" s="1030" t="s">
        <v>1039</v>
      </c>
      <c r="B2" s="1030" t="s">
        <v>1038</v>
      </c>
      <c r="C2" s="1031" t="s">
        <v>1062</v>
      </c>
      <c r="D2" s="1031" t="s">
        <v>1062</v>
      </c>
      <c r="E2" s="1031" t="s">
        <v>3553</v>
      </c>
      <c r="F2" s="1030" t="s">
        <v>4162</v>
      </c>
      <c r="G2" s="1030" t="s">
        <v>4038</v>
      </c>
    </row>
    <row r="3" spans="1:13">
      <c r="A3" s="1033">
        <v>1</v>
      </c>
      <c r="B3" s="1033">
        <v>2</v>
      </c>
      <c r="C3" s="1034">
        <v>1</v>
      </c>
      <c r="D3" s="1035">
        <v>1</v>
      </c>
      <c r="E3" s="1036" t="s">
        <v>4720</v>
      </c>
      <c r="F3" s="1221" t="str">
        <f>[1]SOC!B2</f>
        <v>GESPREKSTRAIN techieken 1</v>
      </c>
      <c r="G3" s="1038" t="s">
        <v>4721</v>
      </c>
    </row>
    <row r="4" spans="1:13">
      <c r="A4" s="1033">
        <v>2</v>
      </c>
      <c r="B4" s="1033"/>
      <c r="C4" s="1033"/>
      <c r="D4" s="1033"/>
      <c r="E4" s="1036"/>
      <c r="F4" s="1221" t="str">
        <f>[1]SOC!B3</f>
        <v>GESPREKSTRAIN techieken 2</v>
      </c>
      <c r="G4" s="1038"/>
    </row>
    <row r="5" spans="1:13">
      <c r="A5" s="1033">
        <v>3</v>
      </c>
      <c r="B5" s="1033">
        <v>2</v>
      </c>
      <c r="C5" s="1033"/>
      <c r="D5" s="1033"/>
      <c r="E5" s="1036"/>
      <c r="F5" s="1221" t="str">
        <f>[1]SOC!B4</f>
        <v>GESPREKSTRAIN voering 1</v>
      </c>
      <c r="G5" s="1038" t="s">
        <v>4722</v>
      </c>
    </row>
    <row r="6" spans="1:13">
      <c r="A6" s="1033">
        <v>4</v>
      </c>
      <c r="B6" s="1033"/>
      <c r="C6" s="1033"/>
      <c r="D6" s="1033"/>
      <c r="E6" s="1036"/>
      <c r="F6" s="1221" t="str">
        <f>[1]SOC!B5</f>
        <v>GESPREKSTRAIN voering 2</v>
      </c>
      <c r="G6" s="1038"/>
    </row>
    <row r="7" spans="1:13">
      <c r="A7" s="1033">
        <v>5</v>
      </c>
      <c r="B7" s="1033">
        <v>4</v>
      </c>
      <c r="C7" s="1033"/>
      <c r="D7" s="1033"/>
      <c r="E7" s="1036"/>
      <c r="F7" s="1221" t="str">
        <f>[1]SOC!C2</f>
        <v>GESPREKSTRAIN leiden 1</v>
      </c>
      <c r="G7" s="1038" t="s">
        <v>4723</v>
      </c>
    </row>
    <row r="8" spans="1:13">
      <c r="A8" s="1033">
        <v>6</v>
      </c>
      <c r="B8" s="1033"/>
      <c r="C8" s="1033"/>
      <c r="D8" s="1033"/>
      <c r="E8" s="1036"/>
      <c r="F8" s="1221" t="str">
        <f>[1]SOC!C3</f>
        <v>GESPREKSTRAIN leiden 2</v>
      </c>
      <c r="G8" s="1038"/>
    </row>
    <row r="9" spans="1:13">
      <c r="A9" s="1033">
        <v>7</v>
      </c>
      <c r="B9" s="1222"/>
      <c r="C9" s="1222"/>
      <c r="D9" s="1222"/>
      <c r="E9" s="1223"/>
      <c r="F9" s="1221" t="str">
        <f>[1]SOC!C4</f>
        <v>GESPREKSTRAIN leiden 3</v>
      </c>
      <c r="G9" s="1038"/>
      <c r="L9" s="1050"/>
      <c r="M9" s="1145"/>
    </row>
    <row r="10" spans="1:13">
      <c r="A10" s="1033">
        <v>8</v>
      </c>
      <c r="B10" s="1033"/>
      <c r="C10" s="1033"/>
      <c r="D10" s="1033"/>
      <c r="E10" s="1036"/>
      <c r="F10" s="1221" t="str">
        <f>[1]SOC!C5</f>
        <v>GESPREKSTRAIN leiden 4</v>
      </c>
      <c r="G10" s="1038"/>
      <c r="L10" s="1050"/>
      <c r="M10" s="1145"/>
    </row>
    <row r="11" spans="1:13">
      <c r="A11" s="1050"/>
      <c r="B11" s="1049">
        <f>SUM(B3:B10)</f>
        <v>8</v>
      </c>
      <c r="C11" s="1209"/>
      <c r="D11" s="1209"/>
      <c r="E11" s="1209"/>
      <c r="F11" s="1051"/>
      <c r="G11" s="1051"/>
      <c r="L11" s="1050"/>
      <c r="M11" s="1051"/>
    </row>
    <row r="12" spans="1:13">
      <c r="A12" s="1224" t="s">
        <v>4724</v>
      </c>
      <c r="B12" s="1050"/>
      <c r="C12" s="1050"/>
      <c r="D12" s="1050"/>
      <c r="E12" s="1050"/>
      <c r="F12" s="1051"/>
      <c r="G12" s="1051"/>
      <c r="L12" s="1050"/>
    </row>
    <row r="13" spans="1:13">
      <c r="A13" s="1030" t="s">
        <v>1039</v>
      </c>
      <c r="B13" s="1030" t="s">
        <v>1038</v>
      </c>
      <c r="C13" s="1030"/>
      <c r="D13" s="1030"/>
      <c r="E13" s="1030"/>
      <c r="F13" s="1030" t="s">
        <v>4162</v>
      </c>
      <c r="G13" s="1030" t="s">
        <v>4038</v>
      </c>
      <c r="L13" s="1050"/>
      <c r="M13" s="1145"/>
    </row>
    <row r="14" spans="1:13">
      <c r="A14" s="1033">
        <v>1</v>
      </c>
      <c r="B14" s="1040">
        <v>1</v>
      </c>
      <c r="C14" s="1225">
        <v>2</v>
      </c>
      <c r="D14" s="1226">
        <v>1</v>
      </c>
      <c r="E14" s="1041" t="s">
        <v>1182</v>
      </c>
      <c r="F14" s="1077" t="str">
        <f>[1]SOC!B10</f>
        <v>PSYCHO 1</v>
      </c>
      <c r="G14" s="1038"/>
      <c r="L14" s="1050"/>
      <c r="M14" s="1145"/>
    </row>
    <row r="15" spans="1:13">
      <c r="A15" s="1033">
        <v>2</v>
      </c>
      <c r="B15" s="1040">
        <v>1</v>
      </c>
      <c r="C15" s="1040"/>
      <c r="D15" s="1040"/>
      <c r="E15" s="1041"/>
      <c r="F15" s="1077" t="str">
        <f>[1]SOC!B11</f>
        <v>PSYCHO 2</v>
      </c>
      <c r="G15" s="1038"/>
      <c r="L15" s="1050"/>
      <c r="M15" s="1145"/>
    </row>
    <row r="16" spans="1:13">
      <c r="A16" s="1033">
        <v>3</v>
      </c>
      <c r="B16" s="1040">
        <v>1</v>
      </c>
      <c r="C16" s="1040"/>
      <c r="D16" s="1040"/>
      <c r="E16" s="1041"/>
      <c r="F16" s="1077" t="str">
        <f>[1]SOC!B12</f>
        <v>PSYCHO 3</v>
      </c>
      <c r="G16" s="1038"/>
      <c r="L16" s="1050"/>
      <c r="M16" s="1145"/>
    </row>
    <row r="17" spans="1:13">
      <c r="A17" s="1033">
        <v>4</v>
      </c>
      <c r="B17" s="1040">
        <v>1</v>
      </c>
      <c r="C17" s="1040"/>
      <c r="D17" s="1040"/>
      <c r="E17" s="1041"/>
      <c r="F17" s="1077" t="str">
        <f>[1]SOC!B13</f>
        <v>PSYCHO 4</v>
      </c>
      <c r="G17" s="1038"/>
      <c r="L17" s="1050"/>
      <c r="M17" s="1051"/>
    </row>
    <row r="18" spans="1:13">
      <c r="A18" s="1033">
        <v>5</v>
      </c>
      <c r="B18" s="1040">
        <v>1</v>
      </c>
      <c r="C18" s="1040"/>
      <c r="D18" s="1040"/>
      <c r="E18" s="1041"/>
      <c r="F18" s="1077" t="str">
        <f>[1]SOC!B14</f>
        <v>PSYCHO 5</v>
      </c>
      <c r="G18" s="1038"/>
    </row>
    <row r="19" spans="1:13">
      <c r="A19" s="1033">
        <v>6</v>
      </c>
      <c r="B19" s="1040">
        <v>1</v>
      </c>
      <c r="C19" s="1040"/>
      <c r="D19" s="1040"/>
      <c r="E19" s="1041"/>
      <c r="F19" s="1077" t="str">
        <f>[1]SOC!B15</f>
        <v>PSYCHO 6</v>
      </c>
      <c r="G19" s="1038"/>
    </row>
    <row r="20" spans="1:13">
      <c r="A20" s="1033">
        <v>7</v>
      </c>
      <c r="B20" s="1040">
        <v>1</v>
      </c>
      <c r="C20" s="1040"/>
      <c r="D20" s="1040"/>
      <c r="E20" s="1041"/>
      <c r="F20" s="1077" t="str">
        <f>[1]SOC!C10</f>
        <v>PSYCHO 7</v>
      </c>
      <c r="G20" s="1038"/>
    </row>
    <row r="21" spans="1:13">
      <c r="A21" s="1033">
        <v>8</v>
      </c>
      <c r="B21" s="1040">
        <v>1</v>
      </c>
      <c r="C21" s="1040"/>
      <c r="D21" s="1040"/>
      <c r="E21" s="1041"/>
      <c r="F21" s="1077" t="str">
        <f>[1]SOC!C11</f>
        <v>PSYCHO 8</v>
      </c>
      <c r="G21" s="1038"/>
    </row>
    <row r="22" spans="1:13">
      <c r="A22" s="1033">
        <v>9</v>
      </c>
      <c r="B22" s="1040">
        <v>1</v>
      </c>
      <c r="C22" s="1040"/>
      <c r="D22" s="1040"/>
      <c r="E22" s="1041"/>
      <c r="F22" s="1077" t="str">
        <f>[1]SOC!C12</f>
        <v>PSYCHO 9</v>
      </c>
      <c r="G22" s="1038"/>
    </row>
    <row r="23" spans="1:13">
      <c r="A23" s="1033">
        <v>10</v>
      </c>
      <c r="B23" s="1040">
        <v>1</v>
      </c>
      <c r="C23" s="1040"/>
      <c r="D23" s="1040"/>
      <c r="E23" s="1041"/>
      <c r="F23" s="1077" t="str">
        <f>[1]SOC!C13</f>
        <v>PSYCHO 10</v>
      </c>
      <c r="G23" s="1044"/>
    </row>
    <row r="24" spans="1:13">
      <c r="A24" s="1033">
        <v>11</v>
      </c>
      <c r="B24" s="1040">
        <v>1</v>
      </c>
      <c r="C24" s="1040"/>
      <c r="D24" s="1040"/>
      <c r="E24" s="1041"/>
      <c r="F24" s="1077" t="str">
        <f>[1]SOC!C14</f>
        <v>PSYCHO 11</v>
      </c>
      <c r="G24" s="1044"/>
    </row>
    <row r="25" spans="1:13">
      <c r="A25" s="1033">
        <v>12</v>
      </c>
      <c r="B25" s="1040">
        <v>1</v>
      </c>
      <c r="C25" s="1040"/>
      <c r="D25" s="1040"/>
      <c r="E25" s="1041"/>
      <c r="F25" s="1077" t="str">
        <f>[1]SOC!C15</f>
        <v>PSYCHO 12</v>
      </c>
      <c r="G25" s="1044"/>
    </row>
    <row r="26" spans="1:13">
      <c r="A26" s="1050"/>
      <c r="B26" s="1049">
        <f>SUM(B14:B25)</f>
        <v>12</v>
      </c>
      <c r="C26" s="1209"/>
      <c r="D26" s="1209"/>
      <c r="E26" s="1209"/>
      <c r="F26" s="1051"/>
      <c r="G26" s="1051"/>
    </row>
    <row r="27" spans="1:13">
      <c r="A27" s="1227" t="s">
        <v>4725</v>
      </c>
      <c r="B27" s="1050"/>
      <c r="C27" s="1050"/>
      <c r="D27" s="1050"/>
      <c r="E27" s="1050"/>
      <c r="F27" s="1051"/>
      <c r="G27" s="1051"/>
    </row>
    <row r="28" spans="1:13">
      <c r="A28" s="1030" t="s">
        <v>1039</v>
      </c>
      <c r="B28" s="1030" t="s">
        <v>1038</v>
      </c>
      <c r="C28" s="1030"/>
      <c r="D28" s="1030"/>
      <c r="E28" s="1030"/>
      <c r="F28" s="1030" t="s">
        <v>4162</v>
      </c>
      <c r="G28" s="1030" t="s">
        <v>4038</v>
      </c>
    </row>
    <row r="29" spans="1:13">
      <c r="A29" s="1033">
        <v>1</v>
      </c>
      <c r="B29" s="1033">
        <v>1</v>
      </c>
      <c r="C29" s="1034">
        <v>1</v>
      </c>
      <c r="D29" s="1035">
        <v>1</v>
      </c>
      <c r="E29" s="1036" t="s">
        <v>4726</v>
      </c>
      <c r="F29" s="1228" t="str">
        <f>[1]SOC!B20</f>
        <v>PSYCHIATRIE 1</v>
      </c>
      <c r="G29" s="1038" t="s">
        <v>4727</v>
      </c>
    </row>
    <row r="30" spans="1:13">
      <c r="A30" s="1033">
        <v>2</v>
      </c>
      <c r="B30" s="1033">
        <v>1</v>
      </c>
      <c r="C30" s="1033"/>
      <c r="D30" s="1033"/>
      <c r="E30" s="1036"/>
      <c r="F30" s="1228" t="str">
        <f>[1]SOC!B21</f>
        <v>PSYCHIATRIE 2</v>
      </c>
      <c r="G30" s="1038"/>
    </row>
    <row r="31" spans="1:13">
      <c r="A31" s="1033">
        <v>3</v>
      </c>
      <c r="B31" s="1033">
        <v>1</v>
      </c>
      <c r="C31" s="1033"/>
      <c r="D31" s="1033"/>
      <c r="E31" s="1036"/>
      <c r="F31" s="1228" t="str">
        <f>[1]SOC!B22</f>
        <v>PSYCHIATRIE 3</v>
      </c>
      <c r="G31" s="1038"/>
    </row>
    <row r="32" spans="1:13">
      <c r="A32" s="1033">
        <v>4</v>
      </c>
      <c r="B32" s="1033">
        <v>1</v>
      </c>
      <c r="C32" s="1033"/>
      <c r="D32" s="1033"/>
      <c r="E32" s="1036"/>
      <c r="F32" s="1228" t="str">
        <f>[1]SOC!B23</f>
        <v>PSYCHIATRIE 4</v>
      </c>
      <c r="G32" s="1038"/>
    </row>
    <row r="33" spans="1:8">
      <c r="A33" s="1033">
        <v>5</v>
      </c>
      <c r="B33" s="1033">
        <v>1</v>
      </c>
      <c r="C33" s="1033"/>
      <c r="D33" s="1033"/>
      <c r="E33" s="1036"/>
      <c r="F33" s="1228" t="str">
        <f>[1]SOC!B24</f>
        <v>PSYCHIATRIE 5</v>
      </c>
      <c r="G33" s="1038"/>
    </row>
    <row r="34" spans="1:8">
      <c r="A34" s="1033">
        <v>6</v>
      </c>
      <c r="B34" s="1033">
        <v>1</v>
      </c>
      <c r="C34" s="1033"/>
      <c r="D34" s="1033"/>
      <c r="E34" s="1036"/>
      <c r="F34" s="1228" t="str">
        <f>[1]SOC!B25</f>
        <v>PSYCHIATRIE 6</v>
      </c>
      <c r="G34" s="1038"/>
    </row>
    <row r="35" spans="1:8">
      <c r="A35" s="1033">
        <v>7</v>
      </c>
      <c r="B35" s="1222">
        <v>1</v>
      </c>
      <c r="C35" s="1222"/>
      <c r="D35" s="1222"/>
      <c r="E35" s="1223"/>
      <c r="F35" s="1228" t="str">
        <f>[1]SOC!B26</f>
        <v>PSYCHIATRIE 7</v>
      </c>
      <c r="G35" s="1038"/>
    </row>
    <row r="36" spans="1:8">
      <c r="A36" s="1033">
        <v>8</v>
      </c>
      <c r="B36" s="1033">
        <v>1</v>
      </c>
      <c r="C36" s="1033"/>
      <c r="D36" s="1033"/>
      <c r="E36" s="1036"/>
      <c r="F36" s="1228" t="str">
        <f>[1]SOC!B27</f>
        <v>PSYCHIATRIE 8</v>
      </c>
      <c r="G36" s="1038"/>
    </row>
    <row r="37" spans="1:8">
      <c r="A37" s="1050"/>
      <c r="B37" s="1049">
        <f>SUM(B29:B36)</f>
        <v>8</v>
      </c>
      <c r="C37" s="1209"/>
      <c r="D37" s="1209"/>
      <c r="E37" s="1209"/>
      <c r="F37" s="1051"/>
      <c r="G37" s="1051"/>
    </row>
    <row r="38" spans="1:8">
      <c r="A38" s="1229" t="s">
        <v>4728</v>
      </c>
      <c r="B38" s="1050"/>
      <c r="C38" s="1050"/>
      <c r="D38" s="1050"/>
      <c r="E38" s="1050"/>
      <c r="F38" s="1051"/>
      <c r="G38" s="1051"/>
    </row>
    <row r="39" spans="1:8">
      <c r="A39" s="1123" t="s">
        <v>1039</v>
      </c>
      <c r="B39" s="1123" t="s">
        <v>1038</v>
      </c>
      <c r="C39" s="1123"/>
      <c r="D39" s="1123"/>
      <c r="E39" s="1123"/>
      <c r="F39" s="1123"/>
      <c r="G39" s="1123" t="s">
        <v>4162</v>
      </c>
      <c r="H39" s="1181" t="s">
        <v>4038</v>
      </c>
    </row>
    <row r="40" spans="1:8">
      <c r="A40" s="1124">
        <v>1</v>
      </c>
      <c r="B40" s="1124">
        <v>1</v>
      </c>
      <c r="C40" s="1230">
        <v>1</v>
      </c>
      <c r="D40" s="1231">
        <v>1</v>
      </c>
      <c r="E40" s="1125" t="s">
        <v>4729</v>
      </c>
      <c r="F40" s="1232" t="str">
        <f>[1]SOC!B32</f>
        <v>WET &amp; GHZ 1</v>
      </c>
      <c r="G40" s="1233" t="s">
        <v>4730</v>
      </c>
      <c r="H40" s="1234" t="s">
        <v>4731</v>
      </c>
    </row>
    <row r="41" spans="1:8">
      <c r="A41" s="1124">
        <v>2</v>
      </c>
      <c r="B41" s="1124">
        <v>1</v>
      </c>
      <c r="C41" s="1124"/>
      <c r="D41" s="1124"/>
      <c r="E41" s="1125"/>
      <c r="F41" s="1232" t="str">
        <f>[1]SOC!B33</f>
        <v>WET &amp; GHZ 2</v>
      </c>
      <c r="G41" s="1233" t="s">
        <v>4732</v>
      </c>
      <c r="H41" s="1234" t="s">
        <v>4733</v>
      </c>
    </row>
    <row r="42" spans="1:8">
      <c r="A42" s="1124">
        <v>3</v>
      </c>
      <c r="B42" s="1124">
        <v>1</v>
      </c>
      <c r="C42" s="1124"/>
      <c r="D42" s="1124"/>
      <c r="E42" s="1125"/>
      <c r="F42" s="1232" t="str">
        <f>[1]SOC!B34</f>
        <v>WET &amp; GHZ 3</v>
      </c>
      <c r="G42" s="1233" t="s">
        <v>4734</v>
      </c>
      <c r="H42" s="1234" t="s">
        <v>4735</v>
      </c>
    </row>
    <row r="43" spans="1:8">
      <c r="A43" s="1124">
        <v>4</v>
      </c>
      <c r="B43" s="1124">
        <v>1</v>
      </c>
      <c r="C43" s="1124"/>
      <c r="D43" s="1124"/>
      <c r="E43" s="1125"/>
      <c r="F43" s="1232" t="str">
        <f>[1]SOC!B35</f>
        <v>WET &amp; GHZ 4</v>
      </c>
      <c r="G43" s="1233" t="s">
        <v>4736</v>
      </c>
      <c r="H43" s="1234" t="s">
        <v>4737</v>
      </c>
    </row>
    <row r="44" spans="1:8">
      <c r="A44" s="1124">
        <v>5</v>
      </c>
      <c r="B44" s="1124">
        <v>1</v>
      </c>
      <c r="C44" s="1124"/>
      <c r="D44" s="1124"/>
      <c r="E44" s="1125"/>
      <c r="F44" s="1232" t="str">
        <f>[1]SOC!B36</f>
        <v>WET &amp; GHZ 5</v>
      </c>
      <c r="G44" s="1233" t="s">
        <v>4738</v>
      </c>
      <c r="H44" s="1234" t="s">
        <v>4739</v>
      </c>
    </row>
    <row r="45" spans="1:8">
      <c r="A45" s="1124">
        <v>6</v>
      </c>
      <c r="B45" s="1124">
        <v>1</v>
      </c>
      <c r="C45" s="1124"/>
      <c r="D45" s="1124"/>
      <c r="E45" s="1125"/>
      <c r="F45" s="1232" t="str">
        <f>[1]SOC!B37</f>
        <v>WET &amp; GHZ 6</v>
      </c>
      <c r="G45" s="1233" t="s">
        <v>4740</v>
      </c>
      <c r="H45" s="1234" t="s">
        <v>4741</v>
      </c>
    </row>
    <row r="46" spans="1:8">
      <c r="A46" s="1124">
        <v>7</v>
      </c>
      <c r="B46" s="1124">
        <v>1</v>
      </c>
      <c r="C46" s="1124"/>
      <c r="D46" s="1124"/>
      <c r="E46" s="1125"/>
      <c r="F46" s="1232" t="str">
        <f>[1]SOC!B38</f>
        <v>WET &amp; GHZ 7</v>
      </c>
      <c r="G46" s="1233" t="s">
        <v>4742</v>
      </c>
      <c r="H46" s="1234" t="s">
        <v>4743</v>
      </c>
    </row>
    <row r="47" spans="1:8">
      <c r="A47" s="1124">
        <v>8</v>
      </c>
      <c r="B47" s="1124">
        <v>1</v>
      </c>
      <c r="C47" s="1124"/>
      <c r="D47" s="1124"/>
      <c r="E47" s="1125"/>
      <c r="F47" s="1232" t="str">
        <f>[1]SOC!B39</f>
        <v>WET &amp; GHZ 8</v>
      </c>
      <c r="G47" s="1233" t="s">
        <v>4744</v>
      </c>
      <c r="H47" s="1234" t="s">
        <v>4745</v>
      </c>
    </row>
    <row r="48" spans="1:8">
      <c r="A48" s="1124">
        <v>9</v>
      </c>
      <c r="B48" s="1124"/>
      <c r="C48" s="1124"/>
      <c r="D48" s="1124"/>
      <c r="E48" s="1125"/>
      <c r="F48" s="1232">
        <f>[1]SOC!B40</f>
        <v>8</v>
      </c>
      <c r="G48" s="1233" t="s">
        <v>4746</v>
      </c>
      <c r="H48" s="1234" t="s">
        <v>4747</v>
      </c>
    </row>
    <row r="49" spans="1:8">
      <c r="A49" s="1124">
        <v>10</v>
      </c>
      <c r="B49" s="1124"/>
      <c r="C49" s="1124"/>
      <c r="D49" s="1124"/>
      <c r="E49" s="1125"/>
      <c r="F49" s="1232">
        <f>[1]SOC!B42</f>
        <v>0</v>
      </c>
      <c r="G49" s="1233" t="s">
        <v>4748</v>
      </c>
      <c r="H49" s="1234" t="s">
        <v>4749</v>
      </c>
    </row>
    <row r="50" spans="1:8">
      <c r="A50" s="1124">
        <v>11</v>
      </c>
      <c r="B50" s="1124"/>
      <c r="C50" s="1124"/>
      <c r="D50" s="1124"/>
      <c r="E50" s="1125"/>
      <c r="F50" s="1232" t="str">
        <f>[1]SOC!B43</f>
        <v>SOCIOLOGIE</v>
      </c>
      <c r="G50" s="1233" t="s">
        <v>4750</v>
      </c>
      <c r="H50" s="1234" t="s">
        <v>4751</v>
      </c>
    </row>
    <row r="51" spans="1:8">
      <c r="A51" s="1124">
        <v>12</v>
      </c>
      <c r="B51" s="1124"/>
      <c r="C51" s="1124"/>
      <c r="D51" s="1124"/>
      <c r="E51" s="1125"/>
      <c r="F51" s="1232" t="str">
        <f>[1]SOC!B44</f>
        <v>SOCIOLOGIE 1</v>
      </c>
      <c r="G51" s="1233" t="s">
        <v>4752</v>
      </c>
      <c r="H51" s="1234" t="s">
        <v>4753</v>
      </c>
    </row>
    <row r="52" spans="1:8">
      <c r="A52" s="1050"/>
      <c r="B52" s="1049">
        <f>SUM(B40:B51)</f>
        <v>8</v>
      </c>
      <c r="C52" s="1209"/>
      <c r="D52" s="1209"/>
      <c r="E52" s="1209"/>
      <c r="F52" s="1051"/>
      <c r="G52" s="1051"/>
    </row>
    <row r="53" spans="1:8">
      <c r="A53" s="1224" t="s">
        <v>4754</v>
      </c>
      <c r="B53" s="1050"/>
      <c r="C53" s="1050"/>
      <c r="D53" s="1050"/>
      <c r="E53" s="1050"/>
      <c r="F53" s="1051"/>
      <c r="G53" s="1051"/>
    </row>
    <row r="54" spans="1:8">
      <c r="A54" s="1030" t="s">
        <v>1039</v>
      </c>
      <c r="B54" s="1030" t="s">
        <v>1038</v>
      </c>
      <c r="C54" s="1030"/>
      <c r="D54" s="1030"/>
      <c r="E54" s="1030"/>
      <c r="F54" s="1030" t="s">
        <v>4162</v>
      </c>
      <c r="G54" s="1030" t="s">
        <v>4038</v>
      </c>
    </row>
    <row r="55" spans="1:8">
      <c r="A55" s="1033">
        <v>1</v>
      </c>
      <c r="B55" s="1040">
        <v>1</v>
      </c>
      <c r="C55" s="1225" t="s">
        <v>4755</v>
      </c>
      <c r="D55" s="1226">
        <v>1</v>
      </c>
      <c r="E55" s="1041" t="s">
        <v>4756</v>
      </c>
      <c r="F55" s="1077" t="str">
        <f>[1]SOC!B44</f>
        <v>SOCIOLOGIE 1</v>
      </c>
      <c r="G55" s="1038"/>
    </row>
    <row r="56" spans="1:8">
      <c r="A56" s="1033">
        <v>2</v>
      </c>
      <c r="B56" s="1040">
        <v>1</v>
      </c>
      <c r="C56" s="1040"/>
      <c r="D56" s="1040"/>
      <c r="E56" s="1041"/>
      <c r="F56" s="1077" t="str">
        <f>[1]SOC!B45</f>
        <v>SOCIOLOGIE 2</v>
      </c>
      <c r="G56" s="1038"/>
    </row>
    <row r="57" spans="1:8">
      <c r="A57" s="1033">
        <v>3</v>
      </c>
      <c r="B57" s="1040">
        <v>1</v>
      </c>
      <c r="C57" s="1040"/>
      <c r="D57" s="1040"/>
      <c r="E57" s="1041"/>
      <c r="F57" s="1077" t="str">
        <f>[1]SOC!B46</f>
        <v>SOCIOLOGIE 3</v>
      </c>
      <c r="G57" s="1038"/>
    </row>
    <row r="58" spans="1:8">
      <c r="A58" s="1033">
        <v>4</v>
      </c>
      <c r="B58" s="1040">
        <v>1</v>
      </c>
      <c r="C58" s="1040"/>
      <c r="D58" s="1040"/>
      <c r="E58" s="1041"/>
      <c r="F58" s="1077" t="str">
        <f>[1]SOC!B47</f>
        <v>SOCIOLOGIE 4</v>
      </c>
      <c r="G58" s="1038"/>
    </row>
    <row r="59" spans="1:8">
      <c r="A59" s="1033">
        <v>5</v>
      </c>
      <c r="B59" s="1040">
        <v>1</v>
      </c>
      <c r="C59" s="1040"/>
      <c r="D59" s="1040"/>
      <c r="E59" s="1041"/>
      <c r="F59" s="1077" t="str">
        <f>[1]SOC!B48</f>
        <v>SOCIOLOGIE 5</v>
      </c>
      <c r="G59" s="1038"/>
    </row>
    <row r="60" spans="1:8">
      <c r="A60" s="1033">
        <v>6</v>
      </c>
      <c r="B60" s="1040">
        <v>1</v>
      </c>
      <c r="C60" s="1040"/>
      <c r="D60" s="1040"/>
      <c r="E60" s="1041"/>
      <c r="F60" s="1077" t="str">
        <f>[1]SOC!C44</f>
        <v>SOCIOLOGIE 6</v>
      </c>
      <c r="G60" s="1038"/>
    </row>
    <row r="61" spans="1:8">
      <c r="A61" s="1033">
        <v>7</v>
      </c>
      <c r="B61" s="1040">
        <v>1</v>
      </c>
      <c r="C61" s="1040"/>
      <c r="D61" s="1040"/>
      <c r="E61" s="1041"/>
      <c r="F61" s="1077" t="str">
        <f>[1]SOC!C45</f>
        <v>SOCIOLOGIE 7</v>
      </c>
      <c r="G61" s="1038"/>
    </row>
    <row r="62" spans="1:8">
      <c r="A62" s="1033">
        <v>8</v>
      </c>
      <c r="B62" s="1040">
        <v>1</v>
      </c>
      <c r="C62" s="1040"/>
      <c r="D62" s="1040"/>
      <c r="E62" s="1041"/>
      <c r="F62" s="1077" t="str">
        <f>[1]SOC!C46</f>
        <v>SOCIOLOGIE 8</v>
      </c>
      <c r="G62" s="1038"/>
    </row>
    <row r="63" spans="1:8">
      <c r="A63" s="1033">
        <v>9</v>
      </c>
      <c r="B63" s="1040">
        <v>1</v>
      </c>
      <c r="C63" s="1040"/>
      <c r="D63" s="1040"/>
      <c r="E63" s="1041"/>
      <c r="F63" s="1077" t="str">
        <f>[1]SOC!C47</f>
        <v>SOCIOLOGIE 9</v>
      </c>
      <c r="G63" s="1038"/>
    </row>
    <row r="64" spans="1:8">
      <c r="A64" s="1033">
        <v>10</v>
      </c>
      <c r="B64" s="1040">
        <v>1</v>
      </c>
      <c r="C64" s="1040"/>
      <c r="D64" s="1040"/>
      <c r="E64" s="1041"/>
      <c r="F64" s="1077" t="str">
        <f>[1]SOC!C48</f>
        <v>SOCIOLOGIE 10</v>
      </c>
      <c r="G64" s="1044"/>
    </row>
    <row r="65" spans="1:7">
      <c r="A65" s="1050"/>
      <c r="B65" s="1049">
        <f>SUM(B55:B64)</f>
        <v>10</v>
      </c>
      <c r="C65" s="1209"/>
      <c r="D65" s="1209"/>
      <c r="E65" s="1209"/>
      <c r="F65" s="1051"/>
      <c r="G65" s="1051"/>
    </row>
    <row r="66" spans="1:7">
      <c r="A66" s="1224" t="s">
        <v>4757</v>
      </c>
      <c r="B66" s="1050"/>
      <c r="C66" s="1050"/>
      <c r="D66" s="1050"/>
      <c r="E66" s="1050"/>
      <c r="F66" s="1051"/>
      <c r="G66" s="1051"/>
    </row>
    <row r="67" spans="1:7">
      <c r="A67" s="1030" t="s">
        <v>1039</v>
      </c>
      <c r="B67" s="1030" t="s">
        <v>1038</v>
      </c>
      <c r="C67" s="1030"/>
      <c r="D67" s="1030"/>
      <c r="E67" s="1030"/>
      <c r="F67" s="1030" t="s">
        <v>4162</v>
      </c>
      <c r="G67" s="1030" t="s">
        <v>4038</v>
      </c>
    </row>
    <row r="68" spans="1:7">
      <c r="A68" s="1033">
        <v>1</v>
      </c>
      <c r="B68" s="1040">
        <v>1</v>
      </c>
      <c r="C68" s="1225" t="s">
        <v>4755</v>
      </c>
      <c r="D68" s="1226">
        <v>1</v>
      </c>
      <c r="E68" s="1041" t="s">
        <v>3468</v>
      </c>
      <c r="F68" s="1077" t="str">
        <f>[1]SOC!B52</f>
        <v>FILOSOFIE 1</v>
      </c>
      <c r="G68" s="1038"/>
    </row>
    <row r="69" spans="1:7">
      <c r="A69" s="1033">
        <v>2</v>
      </c>
      <c r="B69" s="1040">
        <v>1</v>
      </c>
      <c r="C69" s="1040"/>
      <c r="D69" s="1040"/>
      <c r="E69" s="1041"/>
      <c r="F69" s="1077" t="str">
        <f>[1]SOC!B53</f>
        <v>FILOSOFIE 2</v>
      </c>
      <c r="G69" s="1038"/>
    </row>
    <row r="70" spans="1:7">
      <c r="A70" s="1033">
        <v>3</v>
      </c>
      <c r="B70" s="1040">
        <v>1</v>
      </c>
      <c r="C70" s="1040"/>
      <c r="D70" s="1040"/>
      <c r="E70" s="1041"/>
      <c r="F70" s="1077" t="str">
        <f>[1]SOC!B54</f>
        <v>FILOSOFIE 3</v>
      </c>
      <c r="G70" s="1038"/>
    </row>
    <row r="71" spans="1:7">
      <c r="A71" s="1033">
        <v>4</v>
      </c>
      <c r="B71" s="1040">
        <v>1</v>
      </c>
      <c r="C71" s="1040"/>
      <c r="D71" s="1040"/>
      <c r="E71" s="1041"/>
      <c r="F71" s="1077" t="str">
        <f>[1]SOC!B55</f>
        <v>FILOSOFIE 4</v>
      </c>
      <c r="G71" s="1038"/>
    </row>
    <row r="72" spans="1:7">
      <c r="A72" s="1033">
        <v>5</v>
      </c>
      <c r="B72" s="1040">
        <v>1</v>
      </c>
      <c r="C72" s="1040"/>
      <c r="D72" s="1040"/>
      <c r="E72" s="1041"/>
      <c r="F72" s="1077" t="str">
        <f>[1]SOC!B56</f>
        <v>FILOSOFIE 5</v>
      </c>
      <c r="G72" s="1038"/>
    </row>
    <row r="73" spans="1:7">
      <c r="A73" s="1033">
        <v>6</v>
      </c>
      <c r="B73" s="1040">
        <v>1</v>
      </c>
      <c r="C73" s="1040"/>
      <c r="D73" s="1040"/>
      <c r="E73" s="1041"/>
      <c r="F73" s="1077" t="str">
        <f>[1]SOC!C52</f>
        <v>FILOSOFIE 6</v>
      </c>
      <c r="G73" s="1038"/>
    </row>
    <row r="74" spans="1:7">
      <c r="A74" s="1033">
        <v>7</v>
      </c>
      <c r="B74" s="1040">
        <v>1</v>
      </c>
      <c r="C74" s="1040"/>
      <c r="D74" s="1040"/>
      <c r="E74" s="1041"/>
      <c r="F74" s="1077" t="str">
        <f>[1]SOC!C53</f>
        <v>FILOSOFIE 7</v>
      </c>
      <c r="G74" s="1038"/>
    </row>
    <row r="75" spans="1:7">
      <c r="A75" s="1033">
        <v>8</v>
      </c>
      <c r="B75" s="1040">
        <v>1</v>
      </c>
      <c r="C75" s="1040"/>
      <c r="D75" s="1040"/>
      <c r="E75" s="1041"/>
      <c r="F75" s="1077" t="str">
        <f>[1]SOC!C54</f>
        <v>FILOSOFIE 8</v>
      </c>
      <c r="G75" s="1038"/>
    </row>
    <row r="76" spans="1:7">
      <c r="A76" s="1033">
        <v>9</v>
      </c>
      <c r="B76" s="1040">
        <v>1</v>
      </c>
      <c r="C76" s="1040"/>
      <c r="D76" s="1040"/>
      <c r="E76" s="1041"/>
      <c r="F76" s="1077" t="str">
        <f>[1]SOC!C55</f>
        <v>FILOSOFIE 9</v>
      </c>
      <c r="G76" s="1038"/>
    </row>
    <row r="77" spans="1:7">
      <c r="A77" s="1033">
        <v>10</v>
      </c>
      <c r="B77" s="1040">
        <v>1</v>
      </c>
      <c r="C77" s="1040"/>
      <c r="D77" s="1040"/>
      <c r="E77" s="1041"/>
      <c r="F77" s="1077" t="str">
        <f>[1]SOC!C56</f>
        <v>FILOSOFIE 10</v>
      </c>
      <c r="G77" s="1044"/>
    </row>
    <row r="78" spans="1:7">
      <c r="A78" s="1050"/>
      <c r="B78" s="1049">
        <f>SUM(B68:B77)</f>
        <v>10</v>
      </c>
      <c r="C78" s="1209"/>
      <c r="D78" s="1209"/>
      <c r="E78" s="1209"/>
      <c r="F78" s="1051"/>
      <c r="G78" s="1051"/>
    </row>
    <row r="79" spans="1:7">
      <c r="A79" s="1050"/>
      <c r="B79" s="1050"/>
      <c r="C79" s="1050"/>
      <c r="D79" s="1050"/>
      <c r="E79" s="1050"/>
      <c r="F79" s="1051"/>
      <c r="G79" s="1051"/>
    </row>
    <row r="80" spans="1:7">
      <c r="A80" s="1050"/>
      <c r="B80" s="1050"/>
      <c r="C80" s="1050"/>
      <c r="D80" s="1050"/>
      <c r="E80" s="1050"/>
      <c r="F80" s="1051"/>
      <c r="G80" s="1051"/>
    </row>
    <row r="81" spans="1:7">
      <c r="A81" s="1050"/>
      <c r="B81" s="1050"/>
      <c r="C81" s="1050"/>
      <c r="D81" s="1050"/>
      <c r="E81" s="1050"/>
      <c r="F81" s="1051"/>
      <c r="G81" s="1051"/>
    </row>
    <row r="82" spans="1:7">
      <c r="A82" s="1050"/>
      <c r="B82" s="1050"/>
      <c r="C82" s="1050"/>
      <c r="D82" s="1050"/>
      <c r="E82" s="1050"/>
      <c r="F82" s="1051"/>
      <c r="G82" s="1051"/>
    </row>
    <row r="83" spans="1:7">
      <c r="A83" s="1050"/>
      <c r="B83" s="1050"/>
      <c r="C83" s="1050"/>
      <c r="D83" s="1050"/>
      <c r="E83" s="1050"/>
      <c r="F83" s="1051"/>
      <c r="G83" s="1051"/>
    </row>
    <row r="84" spans="1:7">
      <c r="A84" s="1050"/>
      <c r="B84" s="1050"/>
      <c r="C84" s="1050"/>
      <c r="D84" s="1050"/>
      <c r="E84" s="1050"/>
      <c r="F84" s="1051"/>
      <c r="G84" s="1051"/>
    </row>
    <row r="85" spans="1:7">
      <c r="A85" s="1050"/>
      <c r="B85" s="1050"/>
      <c r="C85" s="1050"/>
      <c r="D85" s="1050"/>
      <c r="E85" s="1050"/>
      <c r="F85" s="1051"/>
      <c r="G85" s="1051"/>
    </row>
    <row r="86" spans="1:7">
      <c r="A86" s="1050"/>
      <c r="B86" s="1050"/>
      <c r="C86" s="1050"/>
      <c r="D86" s="1050"/>
      <c r="E86" s="1050"/>
      <c r="F86" s="1051"/>
      <c r="G86" s="1051"/>
    </row>
    <row r="87" spans="1:7">
      <c r="A87" s="1050"/>
      <c r="B87" s="1050"/>
      <c r="C87" s="1050"/>
      <c r="D87" s="1050"/>
      <c r="E87" s="1050"/>
      <c r="F87" s="1051"/>
      <c r="G87" s="1051"/>
    </row>
    <row r="88" spans="1:7">
      <c r="A88" s="1050"/>
      <c r="B88" s="1050"/>
      <c r="C88" s="1050"/>
      <c r="D88" s="1050"/>
      <c r="E88" s="1050"/>
      <c r="F88" s="1051"/>
      <c r="G88" s="1051"/>
    </row>
    <row r="89" spans="1:7">
      <c r="A89" s="1050"/>
      <c r="B89" s="1050"/>
      <c r="C89" s="1050"/>
      <c r="D89" s="1050"/>
      <c r="E89" s="1050"/>
      <c r="F89" s="1051"/>
      <c r="G89" s="1051"/>
    </row>
    <row r="90" spans="1:7">
      <c r="A90" s="1050"/>
      <c r="B90" s="1050"/>
      <c r="C90" s="1050"/>
      <c r="D90" s="1050"/>
      <c r="E90" s="1050"/>
      <c r="F90" s="1051"/>
      <c r="G90" s="1051"/>
    </row>
    <row r="91" spans="1:7">
      <c r="A91" s="1050"/>
      <c r="B91" s="1050"/>
      <c r="C91" s="1050"/>
      <c r="D91" s="1050"/>
      <c r="E91" s="1050"/>
      <c r="F91" s="1051"/>
      <c r="G91" s="1051"/>
    </row>
    <row r="92" spans="1:7">
      <c r="A92" s="1050"/>
      <c r="B92" s="1050"/>
      <c r="C92" s="1050"/>
      <c r="D92" s="1050"/>
      <c r="E92" s="1050"/>
      <c r="F92" s="1051"/>
      <c r="G92" s="1051"/>
    </row>
    <row r="93" spans="1:7">
      <c r="A93" s="1050"/>
      <c r="B93" s="1050"/>
      <c r="C93" s="1050"/>
      <c r="D93" s="1050"/>
      <c r="E93" s="1050"/>
      <c r="F93" s="1051"/>
      <c r="G93" s="1051"/>
    </row>
    <row r="94" spans="1:7">
      <c r="A94" s="1050"/>
      <c r="B94" s="1050"/>
      <c r="C94" s="1050"/>
      <c r="D94" s="1050"/>
      <c r="E94" s="1050"/>
      <c r="F94" s="1051"/>
      <c r="G94" s="1051"/>
    </row>
    <row r="95" spans="1:7">
      <c r="A95" s="1050"/>
      <c r="B95" s="1050"/>
      <c r="C95" s="1050"/>
      <c r="D95" s="1050"/>
      <c r="E95" s="1050"/>
      <c r="F95" s="1051"/>
      <c r="G95" s="1051"/>
    </row>
    <row r="96" spans="1:7">
      <c r="A96" s="1050"/>
      <c r="B96" s="1050"/>
      <c r="C96" s="1050"/>
      <c r="D96" s="1050"/>
      <c r="E96" s="1050"/>
      <c r="F96" s="1051"/>
      <c r="G96" s="1051"/>
    </row>
    <row r="97" spans="1:7">
      <c r="A97" s="1050"/>
      <c r="B97" s="1050"/>
      <c r="C97" s="1050"/>
      <c r="D97" s="1050"/>
      <c r="E97" s="1050"/>
      <c r="F97" s="1051"/>
      <c r="G97" s="1051"/>
    </row>
    <row r="98" spans="1:7">
      <c r="A98" s="1050"/>
      <c r="B98" s="1050"/>
      <c r="C98" s="1050"/>
      <c r="D98" s="1050"/>
      <c r="E98" s="1050"/>
      <c r="F98" s="1051"/>
      <c r="G98" s="1051"/>
    </row>
    <row r="99" spans="1:7">
      <c r="A99" s="1050"/>
      <c r="B99" s="1050"/>
      <c r="C99" s="1050"/>
      <c r="D99" s="1050"/>
      <c r="E99" s="1050"/>
      <c r="F99" s="1051"/>
      <c r="G99" s="1051"/>
    </row>
    <row r="100" spans="1:7">
      <c r="A100" s="1050"/>
      <c r="B100" s="1050"/>
      <c r="C100" s="1050"/>
      <c r="D100" s="1050"/>
      <c r="E100" s="1050"/>
      <c r="F100" s="1051"/>
      <c r="G100" s="1051"/>
    </row>
    <row r="101" spans="1:7">
      <c r="A101" s="1050"/>
      <c r="B101" s="1050"/>
      <c r="C101" s="1050"/>
      <c r="D101" s="1050"/>
      <c r="E101" s="1050"/>
      <c r="F101" s="1051"/>
      <c r="G101" s="1051"/>
    </row>
    <row r="102" spans="1:7">
      <c r="A102" s="1050"/>
      <c r="B102" s="1050"/>
      <c r="C102" s="1050"/>
      <c r="D102" s="1050"/>
      <c r="E102" s="1050"/>
      <c r="F102" s="1051"/>
      <c r="G102" s="1051"/>
    </row>
    <row r="103" spans="1:7">
      <c r="A103" s="1050"/>
      <c r="B103" s="1050"/>
      <c r="C103" s="1050"/>
      <c r="D103" s="1050"/>
      <c r="E103" s="1050"/>
      <c r="F103" s="1051"/>
      <c r="G103" s="1051"/>
    </row>
    <row r="104" spans="1:7">
      <c r="A104" s="1050"/>
      <c r="B104" s="1050"/>
      <c r="C104" s="1050"/>
      <c r="D104" s="1050"/>
      <c r="E104" s="1050"/>
      <c r="F104" s="1051"/>
      <c r="G104" s="1051"/>
    </row>
    <row r="105" spans="1:7">
      <c r="A105" s="1050"/>
      <c r="B105" s="1050"/>
      <c r="C105" s="1050"/>
      <c r="D105" s="1050"/>
      <c r="E105" s="1050"/>
      <c r="F105" s="1051"/>
      <c r="G105" s="1051"/>
    </row>
    <row r="106" spans="1:7">
      <c r="A106" s="1050"/>
      <c r="B106" s="1050"/>
      <c r="C106" s="1050"/>
      <c r="D106" s="1050"/>
      <c r="E106" s="1050"/>
      <c r="F106" s="1051"/>
      <c r="G106" s="1051"/>
    </row>
    <row r="107" spans="1:7">
      <c r="A107" s="1050"/>
      <c r="B107" s="1050"/>
      <c r="C107" s="1050"/>
      <c r="D107" s="1050"/>
      <c r="E107" s="1050"/>
      <c r="F107" s="1051"/>
      <c r="G107" s="1051"/>
    </row>
    <row r="108" spans="1:7">
      <c r="A108" s="1050"/>
      <c r="B108" s="1050"/>
      <c r="C108" s="1050"/>
      <c r="D108" s="1050"/>
      <c r="E108" s="1050"/>
      <c r="F108" s="1051"/>
      <c r="G108" s="1051"/>
    </row>
    <row r="109" spans="1:7">
      <c r="A109" s="1050"/>
      <c r="B109" s="1050"/>
      <c r="C109" s="1050"/>
      <c r="D109" s="1050"/>
      <c r="E109" s="1050"/>
      <c r="F109" s="1051"/>
      <c r="G109" s="1051"/>
    </row>
    <row r="110" spans="1:7">
      <c r="A110" s="1050"/>
      <c r="B110" s="1050"/>
      <c r="C110" s="1050"/>
      <c r="D110" s="1050"/>
      <c r="E110" s="1050"/>
      <c r="F110" s="1051"/>
      <c r="G110" s="1051"/>
    </row>
    <row r="111" spans="1:7">
      <c r="A111" s="1050"/>
      <c r="B111" s="1050"/>
      <c r="C111" s="1050"/>
      <c r="D111" s="1050"/>
      <c r="E111" s="1050"/>
      <c r="F111" s="1051"/>
      <c r="G111" s="1051"/>
    </row>
    <row r="112" spans="1:7">
      <c r="A112" s="1050"/>
      <c r="B112" s="1050"/>
      <c r="C112" s="1050"/>
      <c r="D112" s="1050"/>
      <c r="E112" s="1050"/>
      <c r="F112" s="1051"/>
      <c r="G112" s="1051"/>
    </row>
    <row r="113" spans="1:7">
      <c r="A113" s="1050"/>
      <c r="B113" s="1050"/>
      <c r="C113" s="1050"/>
      <c r="D113" s="1050"/>
      <c r="E113" s="1050"/>
      <c r="F113" s="1051"/>
      <c r="G113" s="1051"/>
    </row>
    <row r="114" spans="1:7">
      <c r="A114" s="1050"/>
      <c r="B114" s="1050"/>
      <c r="C114" s="1050"/>
      <c r="D114" s="1050"/>
      <c r="E114" s="1050"/>
      <c r="F114" s="1051"/>
      <c r="G114" s="1051"/>
    </row>
    <row r="115" spans="1:7">
      <c r="A115" s="1050"/>
      <c r="B115" s="1050"/>
      <c r="C115" s="1050"/>
      <c r="D115" s="1050"/>
      <c r="E115" s="1050"/>
      <c r="F115" s="1051"/>
      <c r="G115" s="1051"/>
    </row>
    <row r="116" spans="1:7">
      <c r="A116" s="1050"/>
      <c r="B116" s="1050"/>
      <c r="C116" s="1050"/>
      <c r="D116" s="1050"/>
      <c r="E116" s="1050"/>
      <c r="F116" s="1051"/>
      <c r="G116" s="1051"/>
    </row>
    <row r="117" spans="1:7">
      <c r="A117" s="1050"/>
      <c r="B117" s="1050"/>
      <c r="C117" s="1050"/>
      <c r="D117" s="1050"/>
      <c r="E117" s="1050"/>
      <c r="F117" s="1051"/>
      <c r="G117" s="1051"/>
    </row>
    <row r="118" spans="1:7">
      <c r="A118" s="1050"/>
      <c r="B118" s="1050"/>
      <c r="C118" s="1050"/>
      <c r="D118" s="1050"/>
      <c r="E118" s="1050"/>
      <c r="F118" s="1051"/>
      <c r="G118" s="1051"/>
    </row>
    <row r="119" spans="1:7">
      <c r="A119" s="1050"/>
      <c r="B119" s="1050"/>
      <c r="C119" s="1050"/>
      <c r="D119" s="1050"/>
      <c r="E119" s="1050"/>
      <c r="F119" s="1051"/>
      <c r="G119" s="1051"/>
    </row>
    <row r="120" spans="1:7">
      <c r="A120" s="1050"/>
      <c r="B120" s="1050"/>
      <c r="C120" s="1050"/>
      <c r="D120" s="1050"/>
      <c r="E120" s="1050"/>
      <c r="F120" s="1051"/>
      <c r="G120" s="1051"/>
    </row>
    <row r="121" spans="1:7">
      <c r="A121" s="1050"/>
      <c r="B121" s="1050"/>
      <c r="C121" s="1050"/>
      <c r="D121" s="1050"/>
      <c r="E121" s="1050"/>
      <c r="F121" s="1051"/>
      <c r="G121" s="1051"/>
    </row>
    <row r="122" spans="1:7">
      <c r="A122" s="1050"/>
      <c r="B122" s="1050"/>
      <c r="C122" s="1050"/>
      <c r="D122" s="1050"/>
      <c r="E122" s="1050"/>
      <c r="F122" s="1051"/>
      <c r="G122" s="1051"/>
    </row>
    <row r="123" spans="1:7">
      <c r="A123" s="1050"/>
      <c r="B123" s="1050"/>
      <c r="C123" s="1050"/>
      <c r="D123" s="1050"/>
      <c r="E123" s="1050"/>
      <c r="F123" s="1051"/>
      <c r="G123" s="1051"/>
    </row>
    <row r="124" spans="1:7">
      <c r="A124" s="1050"/>
      <c r="B124" s="1050"/>
      <c r="C124" s="1050"/>
      <c r="D124" s="1050"/>
      <c r="E124" s="1050"/>
      <c r="F124" s="1051"/>
      <c r="G124" s="1051"/>
    </row>
    <row r="125" spans="1:7">
      <c r="A125" s="1050"/>
      <c r="B125" s="1050"/>
      <c r="C125" s="1050"/>
      <c r="D125" s="1050"/>
      <c r="E125" s="1050"/>
      <c r="F125" s="1051"/>
      <c r="G125" s="1051"/>
    </row>
    <row r="126" spans="1:7">
      <c r="A126" s="1050"/>
      <c r="B126" s="1050"/>
      <c r="C126" s="1050"/>
      <c r="D126" s="1050"/>
      <c r="E126" s="1050"/>
      <c r="F126" s="1051"/>
      <c r="G126" s="1051"/>
    </row>
    <row r="127" spans="1:7">
      <c r="A127" s="1050"/>
      <c r="B127" s="1050"/>
      <c r="C127" s="1050"/>
      <c r="D127" s="1050"/>
      <c r="E127" s="1050"/>
      <c r="F127" s="1051"/>
      <c r="G127" s="1051"/>
    </row>
    <row r="128" spans="1:7">
      <c r="A128" s="1050"/>
      <c r="B128" s="1050"/>
      <c r="C128" s="1050"/>
      <c r="D128" s="1050"/>
      <c r="E128" s="1050"/>
      <c r="F128" s="1051"/>
      <c r="G128" s="1051"/>
    </row>
    <row r="129" spans="1:7">
      <c r="A129" s="1050"/>
      <c r="B129" s="1050"/>
      <c r="C129" s="1050"/>
      <c r="D129" s="1050"/>
      <c r="E129" s="1050"/>
      <c r="F129" s="1051"/>
      <c r="G129" s="1051"/>
    </row>
    <row r="130" spans="1:7">
      <c r="A130" s="1050"/>
      <c r="B130" s="1050"/>
      <c r="C130" s="1050"/>
      <c r="D130" s="1050"/>
      <c r="E130" s="1050"/>
      <c r="F130" s="1051"/>
      <c r="G130" s="1051"/>
    </row>
    <row r="131" spans="1:7">
      <c r="A131" s="1050"/>
      <c r="B131" s="1050"/>
      <c r="C131" s="1050"/>
      <c r="D131" s="1050"/>
      <c r="E131" s="1050"/>
      <c r="F131" s="1051"/>
      <c r="G131" s="1051"/>
    </row>
    <row r="132" spans="1:7">
      <c r="A132" s="1050"/>
      <c r="B132" s="1050"/>
      <c r="C132" s="1050"/>
      <c r="D132" s="1050"/>
      <c r="E132" s="1050"/>
      <c r="F132" s="1051"/>
      <c r="G132" s="1051"/>
    </row>
    <row r="133" spans="1:7">
      <c r="A133" s="1050"/>
      <c r="B133" s="1050"/>
      <c r="C133" s="1050"/>
      <c r="D133" s="1050"/>
      <c r="E133" s="1050"/>
      <c r="F133" s="1051"/>
      <c r="G133" s="1051"/>
    </row>
    <row r="134" spans="1:7">
      <c r="A134" s="1050"/>
      <c r="B134" s="1050"/>
      <c r="C134" s="1050"/>
      <c r="D134" s="1050"/>
      <c r="E134" s="1050"/>
      <c r="F134" s="1051"/>
      <c r="G134" s="1051"/>
    </row>
    <row r="135" spans="1:7">
      <c r="A135" s="1050"/>
      <c r="B135" s="1050"/>
      <c r="C135" s="1050"/>
      <c r="D135" s="1050"/>
      <c r="E135" s="1050"/>
      <c r="F135" s="1051"/>
      <c r="G135" s="1051"/>
    </row>
    <row r="136" spans="1:7">
      <c r="A136" s="1050"/>
      <c r="B136" s="1050"/>
      <c r="C136" s="1050"/>
      <c r="D136" s="1050"/>
      <c r="E136" s="1050"/>
      <c r="F136" s="1051"/>
      <c r="G136" s="1051"/>
    </row>
    <row r="137" spans="1:7">
      <c r="A137" s="1050"/>
      <c r="B137" s="1050"/>
      <c r="C137" s="1050"/>
      <c r="D137" s="1050"/>
      <c r="E137" s="1050"/>
      <c r="F137" s="1051"/>
      <c r="G137" s="1051"/>
    </row>
    <row r="138" spans="1:7">
      <c r="A138" s="1050"/>
      <c r="B138" s="1050"/>
      <c r="C138" s="1050"/>
      <c r="D138" s="1050"/>
      <c r="E138" s="1050"/>
      <c r="F138" s="1051"/>
      <c r="G138" s="1051"/>
    </row>
    <row r="139" spans="1:7">
      <c r="A139" s="1050"/>
      <c r="B139" s="1050"/>
      <c r="C139" s="1050"/>
      <c r="D139" s="1050"/>
      <c r="E139" s="1050"/>
      <c r="F139" s="1051"/>
      <c r="G139" s="1051"/>
    </row>
    <row r="140" spans="1:7">
      <c r="A140" s="1050"/>
      <c r="B140" s="1050"/>
      <c r="C140" s="1050"/>
      <c r="D140" s="1050"/>
      <c r="E140" s="1050"/>
      <c r="F140" s="1051"/>
      <c r="G140" s="1051"/>
    </row>
    <row r="141" spans="1:7">
      <c r="A141" s="1050"/>
      <c r="B141" s="1050"/>
      <c r="C141" s="1050"/>
      <c r="D141" s="1050"/>
      <c r="E141" s="1050"/>
      <c r="F141" s="1051"/>
      <c r="G141" s="1051"/>
    </row>
    <row r="142" spans="1:7">
      <c r="A142" s="1050"/>
      <c r="B142" s="1050"/>
      <c r="C142" s="1050"/>
      <c r="D142" s="1050"/>
      <c r="E142" s="1050"/>
      <c r="F142" s="1051"/>
      <c r="G142" s="1051"/>
    </row>
    <row r="143" spans="1:7">
      <c r="A143" s="1050"/>
      <c r="B143" s="1050"/>
      <c r="C143" s="1050"/>
      <c r="D143" s="1050"/>
      <c r="E143" s="1050"/>
      <c r="F143" s="1051"/>
      <c r="G143" s="1051"/>
    </row>
    <row r="144" spans="1:7">
      <c r="A144" s="1050"/>
      <c r="B144" s="1050"/>
      <c r="C144" s="1050"/>
      <c r="D144" s="1050"/>
      <c r="E144" s="1050"/>
      <c r="F144" s="1051"/>
      <c r="G144" s="1051"/>
    </row>
    <row r="145" spans="1:7">
      <c r="A145" s="1050"/>
      <c r="B145" s="1050"/>
      <c r="C145" s="1050"/>
      <c r="D145" s="1050"/>
      <c r="E145" s="1050"/>
      <c r="F145" s="1051"/>
      <c r="G145" s="1051"/>
    </row>
    <row r="146" spans="1:7">
      <c r="A146" s="1050"/>
      <c r="B146" s="1050"/>
      <c r="C146" s="1050"/>
      <c r="D146" s="1050"/>
      <c r="E146" s="1050"/>
      <c r="F146" s="1051"/>
      <c r="G146" s="1051"/>
    </row>
    <row r="147" spans="1:7">
      <c r="A147" s="1050"/>
      <c r="B147" s="1050"/>
      <c r="C147" s="1050"/>
      <c r="D147" s="1050"/>
      <c r="E147" s="1050"/>
      <c r="F147" s="1051"/>
      <c r="G147" s="1051"/>
    </row>
    <row r="148" spans="1:7">
      <c r="A148" s="1050"/>
      <c r="B148" s="1050"/>
      <c r="C148" s="1050"/>
      <c r="D148" s="1050"/>
      <c r="E148" s="1050"/>
      <c r="F148" s="1051"/>
      <c r="G148" s="1051"/>
    </row>
    <row r="149" spans="1:7">
      <c r="A149" s="1050"/>
      <c r="B149" s="1050"/>
      <c r="C149" s="1050"/>
      <c r="D149" s="1050"/>
      <c r="E149" s="1050"/>
      <c r="F149" s="1051"/>
      <c r="G149" s="1051"/>
    </row>
    <row r="150" spans="1:7">
      <c r="A150" s="1050"/>
      <c r="B150" s="1050"/>
      <c r="C150" s="1050"/>
      <c r="D150" s="1050"/>
      <c r="E150" s="1050"/>
      <c r="F150" s="1051"/>
      <c r="G150" s="1051"/>
    </row>
    <row r="151" spans="1:7">
      <c r="A151" s="1050"/>
      <c r="B151" s="1050"/>
      <c r="C151" s="1050"/>
      <c r="D151" s="1050"/>
      <c r="E151" s="1050"/>
      <c r="F151" s="1051"/>
      <c r="G151" s="1051"/>
    </row>
    <row r="152" spans="1:7">
      <c r="A152" s="1050"/>
      <c r="B152" s="1050"/>
      <c r="C152" s="1050"/>
      <c r="D152" s="1050"/>
      <c r="E152" s="1050"/>
      <c r="F152" s="1051"/>
      <c r="G152" s="1051"/>
    </row>
    <row r="153" spans="1:7">
      <c r="A153" s="1050"/>
      <c r="B153" s="1050"/>
      <c r="C153" s="1050"/>
      <c r="D153" s="1050"/>
      <c r="E153" s="1050"/>
      <c r="F153" s="1051"/>
      <c r="G153" s="1051"/>
    </row>
    <row r="154" spans="1:7">
      <c r="A154" s="1050"/>
      <c r="B154" s="1050"/>
      <c r="C154" s="1050"/>
      <c r="D154" s="1050"/>
      <c r="E154" s="1050"/>
      <c r="F154" s="1051"/>
      <c r="G154" s="1051"/>
    </row>
    <row r="155" spans="1:7">
      <c r="A155" s="1050"/>
      <c r="B155" s="1050"/>
      <c r="C155" s="1050"/>
      <c r="D155" s="1050"/>
      <c r="E155" s="1050"/>
      <c r="F155" s="1051"/>
      <c r="G155" s="1051"/>
    </row>
    <row r="156" spans="1:7">
      <c r="A156" s="1050"/>
      <c r="B156" s="1050"/>
      <c r="C156" s="1050"/>
      <c r="D156" s="1050"/>
      <c r="E156" s="1050"/>
      <c r="F156" s="1051"/>
      <c r="G156" s="1051"/>
    </row>
    <row r="157" spans="1:7">
      <c r="A157" s="1050"/>
      <c r="B157" s="1050"/>
      <c r="C157" s="1050"/>
      <c r="D157" s="1050"/>
      <c r="E157" s="1050"/>
      <c r="F157" s="1051"/>
      <c r="G157" s="1051"/>
    </row>
    <row r="158" spans="1:7">
      <c r="A158" s="1050"/>
      <c r="B158" s="1050"/>
      <c r="C158" s="1050"/>
      <c r="D158" s="1050"/>
      <c r="E158" s="1050"/>
      <c r="F158" s="1051"/>
      <c r="G158" s="1051"/>
    </row>
    <row r="159" spans="1:7">
      <c r="A159" s="1050"/>
      <c r="B159" s="1050"/>
      <c r="C159" s="1050"/>
      <c r="D159" s="1050"/>
      <c r="E159" s="1050"/>
      <c r="F159" s="1051"/>
      <c r="G159" s="1051"/>
    </row>
    <row r="160" spans="1:7">
      <c r="A160" s="1050"/>
      <c r="B160" s="1050"/>
      <c r="C160" s="1050"/>
      <c r="D160" s="1050"/>
      <c r="E160" s="1050"/>
      <c r="F160" s="1051"/>
      <c r="G160" s="1051"/>
    </row>
    <row r="161" spans="1:7">
      <c r="A161" s="1050"/>
      <c r="B161" s="1050"/>
      <c r="C161" s="1050"/>
      <c r="D161" s="1050"/>
      <c r="E161" s="1050"/>
      <c r="F161" s="1051"/>
      <c r="G161" s="1051"/>
    </row>
    <row r="162" spans="1:7">
      <c r="A162" s="1050"/>
      <c r="B162" s="1050"/>
      <c r="C162" s="1050"/>
      <c r="D162" s="1050"/>
      <c r="E162" s="1050"/>
      <c r="F162" s="1051"/>
      <c r="G162" s="1051"/>
    </row>
    <row r="163" spans="1:7">
      <c r="A163" s="1050"/>
      <c r="B163" s="1050"/>
      <c r="C163" s="1050"/>
      <c r="D163" s="1050"/>
      <c r="E163" s="1050"/>
      <c r="F163" s="1051"/>
      <c r="G163" s="1051"/>
    </row>
    <row r="164" spans="1:7">
      <c r="A164" s="1050"/>
      <c r="B164" s="1050"/>
      <c r="C164" s="1050"/>
      <c r="D164" s="1050"/>
      <c r="E164" s="1050"/>
      <c r="F164" s="1051"/>
      <c r="G164" s="1051"/>
    </row>
    <row r="165" spans="1:7">
      <c r="A165" s="1050"/>
      <c r="B165" s="1050"/>
      <c r="C165" s="1050"/>
      <c r="D165" s="1050"/>
      <c r="E165" s="1050"/>
      <c r="F165" s="1051"/>
      <c r="G165" s="1051"/>
    </row>
    <row r="166" spans="1:7">
      <c r="A166" s="1050"/>
      <c r="B166" s="1050"/>
      <c r="C166" s="1050"/>
      <c r="D166" s="1050"/>
      <c r="E166" s="1050"/>
      <c r="F166" s="1051"/>
      <c r="G166" s="1051"/>
    </row>
    <row r="167" spans="1:7">
      <c r="A167" s="1050"/>
      <c r="B167" s="1050"/>
      <c r="C167" s="1050"/>
      <c r="D167" s="1050"/>
      <c r="E167" s="1050"/>
      <c r="F167" s="1051"/>
      <c r="G167" s="1051"/>
    </row>
    <row r="168" spans="1:7">
      <c r="A168" s="1050"/>
      <c r="B168" s="1050"/>
      <c r="C168" s="1050"/>
      <c r="D168" s="1050"/>
      <c r="E168" s="1050"/>
      <c r="F168" s="1051"/>
      <c r="G168" s="1051"/>
    </row>
    <row r="169" spans="1:7">
      <c r="A169" s="1050"/>
      <c r="B169" s="1050"/>
      <c r="C169" s="1050"/>
      <c r="D169" s="1050"/>
      <c r="E169" s="1050"/>
      <c r="F169" s="1051"/>
      <c r="G169" s="1051"/>
    </row>
    <row r="170" spans="1:7">
      <c r="A170" s="1050"/>
      <c r="B170" s="1050"/>
      <c r="C170" s="1050"/>
      <c r="D170" s="1050"/>
      <c r="E170" s="1050"/>
      <c r="F170" s="1051"/>
      <c r="G170" s="1051"/>
    </row>
    <row r="171" spans="1:7">
      <c r="A171" s="1050"/>
      <c r="B171" s="1050"/>
      <c r="C171" s="1050"/>
      <c r="D171" s="1050"/>
      <c r="E171" s="1050"/>
      <c r="F171" s="1051"/>
      <c r="G171" s="1051"/>
    </row>
    <row r="172" spans="1:7">
      <c r="A172" s="1050"/>
      <c r="B172" s="1050"/>
      <c r="C172" s="1050"/>
      <c r="D172" s="1050"/>
      <c r="E172" s="1050"/>
      <c r="F172" s="1051"/>
      <c r="G172" s="1051"/>
    </row>
    <row r="173" spans="1:7">
      <c r="A173" s="1050"/>
      <c r="B173" s="1050"/>
      <c r="C173" s="1050"/>
      <c r="D173" s="1050"/>
      <c r="E173" s="1050"/>
      <c r="F173" s="1051"/>
      <c r="G173" s="1051"/>
    </row>
    <row r="174" spans="1:7">
      <c r="A174" s="1050"/>
      <c r="B174" s="1050"/>
      <c r="C174" s="1050"/>
      <c r="D174" s="1050"/>
      <c r="E174" s="1050"/>
      <c r="F174" s="1051"/>
      <c r="G174" s="1051"/>
    </row>
    <row r="175" spans="1:7">
      <c r="A175" s="1050"/>
      <c r="B175" s="1050"/>
      <c r="C175" s="1050"/>
      <c r="D175" s="1050"/>
      <c r="E175" s="1050"/>
      <c r="F175" s="1051"/>
      <c r="G175" s="1051"/>
    </row>
    <row r="176" spans="1:7">
      <c r="A176" s="1050"/>
      <c r="B176" s="1050"/>
      <c r="C176" s="1050"/>
      <c r="D176" s="1050"/>
      <c r="E176" s="1050"/>
      <c r="F176" s="1051"/>
      <c r="G176" s="1051"/>
    </row>
    <row r="177" spans="1:7">
      <c r="A177" s="1050"/>
      <c r="B177" s="1050"/>
      <c r="C177" s="1050"/>
      <c r="D177" s="1050"/>
      <c r="E177" s="1050"/>
      <c r="F177" s="1051"/>
      <c r="G177" s="1051"/>
    </row>
    <row r="178" spans="1:7">
      <c r="A178" s="1050"/>
      <c r="B178" s="1050"/>
      <c r="C178" s="1050"/>
      <c r="D178" s="1050"/>
      <c r="E178" s="1050"/>
      <c r="F178" s="1051"/>
      <c r="G178" s="1051"/>
    </row>
    <row r="179" spans="1:7">
      <c r="A179" s="1050"/>
      <c r="B179" s="1050"/>
      <c r="C179" s="1050"/>
      <c r="D179" s="1050"/>
      <c r="E179" s="1050"/>
      <c r="F179" s="1051"/>
      <c r="G179" s="1051"/>
    </row>
    <row r="180" spans="1:7">
      <c r="A180" s="1050"/>
      <c r="B180" s="1050"/>
      <c r="C180" s="1050"/>
      <c r="D180" s="1050"/>
      <c r="E180" s="1050"/>
      <c r="F180" s="1051"/>
      <c r="G180" s="1051"/>
    </row>
    <row r="181" spans="1:7">
      <c r="A181" s="1050"/>
      <c r="B181" s="1050"/>
      <c r="C181" s="1050"/>
      <c r="D181" s="1050"/>
      <c r="E181" s="1050"/>
      <c r="F181" s="1051"/>
      <c r="G181" s="1051"/>
    </row>
    <row r="182" spans="1:7">
      <c r="A182" s="1050"/>
      <c r="B182" s="1050"/>
      <c r="C182" s="1050"/>
      <c r="D182" s="1050"/>
      <c r="E182" s="1050"/>
      <c r="F182" s="1051"/>
      <c r="G182" s="1051"/>
    </row>
    <row r="183" spans="1:7">
      <c r="A183" s="1050"/>
      <c r="B183" s="1050"/>
      <c r="C183" s="1050"/>
      <c r="D183" s="1050"/>
      <c r="E183" s="1050"/>
      <c r="F183" s="1051"/>
      <c r="G183" s="1051"/>
    </row>
    <row r="184" spans="1:7">
      <c r="A184" s="1050"/>
      <c r="B184" s="1050"/>
      <c r="C184" s="1050"/>
      <c r="D184" s="1050"/>
      <c r="E184" s="1050"/>
      <c r="F184" s="1051"/>
      <c r="G184" s="1051"/>
    </row>
    <row r="185" spans="1:7">
      <c r="A185" s="1050"/>
      <c r="B185" s="1050"/>
      <c r="C185" s="1050"/>
      <c r="D185" s="1050"/>
      <c r="E185" s="1050"/>
      <c r="F185" s="1051"/>
      <c r="G185" s="1051"/>
    </row>
    <row r="186" spans="1:7">
      <c r="A186" s="1050"/>
      <c r="B186" s="1050"/>
      <c r="C186" s="1050"/>
      <c r="D186" s="1050"/>
      <c r="E186" s="1050"/>
      <c r="F186" s="1051"/>
      <c r="G186" s="1051"/>
    </row>
    <row r="187" spans="1:7">
      <c r="A187" s="1050"/>
      <c r="B187" s="1050"/>
      <c r="C187" s="1050"/>
      <c r="D187" s="1050"/>
      <c r="E187" s="1050"/>
      <c r="F187" s="1051"/>
      <c r="G187" s="1051"/>
    </row>
    <row r="188" spans="1:7">
      <c r="A188" s="1050"/>
      <c r="B188" s="1050"/>
      <c r="C188" s="1050"/>
      <c r="D188" s="1050"/>
      <c r="E188" s="1050"/>
      <c r="F188" s="1051"/>
      <c r="G188" s="1051"/>
    </row>
    <row r="189" spans="1:7">
      <c r="A189" s="1050"/>
      <c r="B189" s="1050"/>
      <c r="C189" s="1050"/>
      <c r="D189" s="1050"/>
      <c r="E189" s="1050"/>
      <c r="F189" s="1051"/>
      <c r="G189" s="1051"/>
    </row>
    <row r="190" spans="1:7">
      <c r="A190" s="1050"/>
      <c r="B190" s="1050"/>
      <c r="C190" s="1050"/>
      <c r="D190" s="1050"/>
      <c r="E190" s="1050"/>
      <c r="F190" s="1051"/>
      <c r="G190" s="1051"/>
    </row>
    <row r="191" spans="1:7">
      <c r="A191" s="1050"/>
      <c r="B191" s="1050"/>
      <c r="C191" s="1050"/>
      <c r="D191" s="1050"/>
      <c r="E191" s="1050"/>
      <c r="F191" s="1051"/>
      <c r="G191" s="1051"/>
    </row>
    <row r="192" spans="1:7">
      <c r="A192" s="1050"/>
      <c r="B192" s="1050"/>
      <c r="C192" s="1050"/>
      <c r="D192" s="1050"/>
      <c r="E192" s="1050"/>
      <c r="F192" s="1051"/>
      <c r="G192" s="1051"/>
    </row>
    <row r="193" spans="1:7">
      <c r="A193" s="1050"/>
      <c r="B193" s="1050"/>
      <c r="C193" s="1050"/>
      <c r="D193" s="1050"/>
      <c r="E193" s="1050"/>
      <c r="F193" s="1051"/>
      <c r="G193" s="1051"/>
    </row>
    <row r="194" spans="1:7">
      <c r="A194" s="1050"/>
      <c r="B194" s="1050"/>
      <c r="C194" s="1050"/>
      <c r="D194" s="1050"/>
      <c r="E194" s="1050"/>
      <c r="F194" s="1051"/>
      <c r="G194" s="1051"/>
    </row>
    <row r="195" spans="1:7">
      <c r="A195" s="1050"/>
      <c r="B195" s="1050"/>
      <c r="C195" s="1050"/>
      <c r="D195" s="1050"/>
      <c r="E195" s="1050"/>
      <c r="F195" s="1051"/>
      <c r="G195" s="1051"/>
    </row>
    <row r="196" spans="1:7">
      <c r="A196" s="1050"/>
      <c r="B196" s="1050"/>
      <c r="C196" s="1050"/>
      <c r="D196" s="1050"/>
      <c r="E196" s="1050"/>
      <c r="F196" s="1051"/>
      <c r="G196" s="1051"/>
    </row>
    <row r="197" spans="1:7">
      <c r="A197" s="1050"/>
      <c r="B197" s="1050"/>
      <c r="C197" s="1050"/>
      <c r="D197" s="1050"/>
      <c r="E197" s="1050"/>
      <c r="F197" s="1051"/>
      <c r="G197" s="1051"/>
    </row>
    <row r="198" spans="1:7">
      <c r="A198" s="1050"/>
      <c r="B198" s="1050"/>
      <c r="C198" s="1050"/>
      <c r="D198" s="1050"/>
      <c r="E198" s="1050"/>
      <c r="F198" s="1051"/>
      <c r="G198" s="1051"/>
    </row>
    <row r="199" spans="1:7">
      <c r="A199" s="1050"/>
      <c r="B199" s="1050"/>
      <c r="C199" s="1050"/>
      <c r="D199" s="1050"/>
      <c r="E199" s="1050"/>
      <c r="F199" s="1051"/>
      <c r="G199" s="1051"/>
    </row>
    <row r="200" spans="1:7">
      <c r="A200" s="1050"/>
      <c r="B200" s="1050"/>
      <c r="C200" s="1050"/>
      <c r="D200" s="1050"/>
      <c r="E200" s="1050"/>
      <c r="F200" s="1051"/>
      <c r="G200" s="1051"/>
    </row>
    <row r="201" spans="1:7">
      <c r="A201" s="1050"/>
      <c r="B201" s="1050"/>
      <c r="C201" s="1050"/>
      <c r="D201" s="1050"/>
      <c r="E201" s="1050"/>
      <c r="F201" s="1051"/>
      <c r="G201" s="1051"/>
    </row>
    <row r="202" spans="1:7">
      <c r="A202" s="1050"/>
      <c r="B202" s="1050"/>
      <c r="C202" s="1050"/>
      <c r="D202" s="1050"/>
      <c r="E202" s="1050"/>
      <c r="F202" s="1051"/>
      <c r="G202" s="1051"/>
    </row>
    <row r="203" spans="1:7">
      <c r="A203" s="1050"/>
      <c r="B203" s="1050"/>
      <c r="C203" s="1050"/>
      <c r="D203" s="1050"/>
      <c r="E203" s="1050"/>
      <c r="F203" s="1051"/>
      <c r="G203" s="1051"/>
    </row>
    <row r="204" spans="1:7">
      <c r="A204" s="1050"/>
      <c r="B204" s="1050"/>
      <c r="C204" s="1050"/>
      <c r="D204" s="1050"/>
      <c r="E204" s="1050"/>
      <c r="F204" s="1051"/>
      <c r="G204" s="1051"/>
    </row>
    <row r="205" spans="1:7">
      <c r="A205" s="1050"/>
      <c r="B205" s="1050"/>
      <c r="C205" s="1050"/>
      <c r="D205" s="1050"/>
      <c r="E205" s="1050"/>
      <c r="F205" s="1051"/>
      <c r="G205" s="1051"/>
    </row>
    <row r="206" spans="1:7">
      <c r="A206" s="1050"/>
      <c r="B206" s="1050"/>
      <c r="C206" s="1050"/>
      <c r="D206" s="1050"/>
      <c r="E206" s="1050"/>
      <c r="F206" s="1051"/>
      <c r="G206" s="1051"/>
    </row>
    <row r="207" spans="1:7">
      <c r="A207" s="1050"/>
      <c r="B207" s="1050"/>
      <c r="C207" s="1050"/>
      <c r="D207" s="1050"/>
      <c r="E207" s="1050"/>
      <c r="F207" s="1051"/>
      <c r="G207" s="1051"/>
    </row>
    <row r="208" spans="1:7">
      <c r="A208" s="1050"/>
      <c r="B208" s="1050"/>
      <c r="C208" s="1050"/>
      <c r="D208" s="1050"/>
      <c r="E208" s="1050"/>
      <c r="F208" s="1051"/>
      <c r="G208" s="1051"/>
    </row>
    <row r="209" spans="1:7">
      <c r="A209" s="1050"/>
      <c r="B209" s="1050"/>
      <c r="C209" s="1050"/>
      <c r="D209" s="1050"/>
      <c r="E209" s="1050"/>
      <c r="F209" s="1051"/>
      <c r="G209" s="1051"/>
    </row>
    <row r="210" spans="1:7">
      <c r="A210" s="1050"/>
      <c r="B210" s="1050"/>
      <c r="C210" s="1050"/>
      <c r="D210" s="1050"/>
      <c r="E210" s="1050"/>
      <c r="F210" s="1051"/>
      <c r="G210" s="1051"/>
    </row>
    <row r="211" spans="1:7">
      <c r="A211" s="1050"/>
      <c r="B211" s="1050"/>
      <c r="C211" s="1050"/>
      <c r="D211" s="1050"/>
      <c r="E211" s="1050"/>
      <c r="F211" s="1051"/>
      <c r="G211" s="1051"/>
    </row>
    <row r="212" spans="1:7">
      <c r="A212" s="1050"/>
      <c r="B212" s="1050"/>
      <c r="C212" s="1050"/>
      <c r="D212" s="1050"/>
      <c r="E212" s="1050"/>
      <c r="F212" s="1051"/>
      <c r="G212" s="1051"/>
    </row>
    <row r="213" spans="1:7">
      <c r="A213" s="1050"/>
      <c r="B213" s="1050"/>
      <c r="C213" s="1050"/>
      <c r="D213" s="1050"/>
      <c r="E213" s="1050"/>
      <c r="F213" s="1051"/>
      <c r="G213" s="1051"/>
    </row>
    <row r="214" spans="1:7">
      <c r="A214" s="1050"/>
      <c r="B214" s="1050"/>
      <c r="C214" s="1050"/>
      <c r="D214" s="1050"/>
      <c r="E214" s="1050"/>
      <c r="F214" s="1051"/>
      <c r="G214" s="1051"/>
    </row>
    <row r="215" spans="1:7">
      <c r="A215" s="1050"/>
      <c r="B215" s="1050"/>
      <c r="C215" s="1050"/>
      <c r="D215" s="1050"/>
      <c r="E215" s="1050"/>
      <c r="F215" s="1051"/>
      <c r="G215" s="1051"/>
    </row>
    <row r="216" spans="1:7">
      <c r="A216" s="1050"/>
      <c r="B216" s="1050"/>
      <c r="C216" s="1050"/>
      <c r="D216" s="1050"/>
      <c r="E216" s="1050"/>
      <c r="F216" s="1051"/>
      <c r="G216" s="1051"/>
    </row>
    <row r="217" spans="1:7">
      <c r="A217" s="1050"/>
      <c r="B217" s="1050"/>
      <c r="C217" s="1050"/>
      <c r="D217" s="1050"/>
      <c r="E217" s="1050"/>
      <c r="F217" s="1051"/>
      <c r="G217" s="1051"/>
    </row>
    <row r="218" spans="1:7">
      <c r="A218" s="1050"/>
      <c r="B218" s="1050"/>
      <c r="C218" s="1050"/>
      <c r="D218" s="1050"/>
      <c r="E218" s="1050"/>
      <c r="F218" s="1051"/>
      <c r="G218" s="1051"/>
    </row>
    <row r="219" spans="1:7">
      <c r="A219" s="1050"/>
      <c r="B219" s="1050"/>
      <c r="C219" s="1050"/>
      <c r="D219" s="1050"/>
      <c r="E219" s="1050"/>
      <c r="F219" s="1051"/>
      <c r="G219" s="1051"/>
    </row>
    <row r="220" spans="1:7">
      <c r="A220" s="1050"/>
      <c r="B220" s="1050"/>
      <c r="C220" s="1050"/>
      <c r="D220" s="1050"/>
      <c r="E220" s="1050"/>
      <c r="F220" s="1051"/>
      <c r="G220" s="1051"/>
    </row>
    <row r="221" spans="1:7">
      <c r="A221" s="1050"/>
      <c r="B221" s="1050"/>
      <c r="C221" s="1050"/>
      <c r="D221" s="1050"/>
      <c r="E221" s="1050"/>
      <c r="F221" s="1051"/>
      <c r="G221" s="1051"/>
    </row>
    <row r="222" spans="1:7">
      <c r="A222" s="1050"/>
      <c r="B222" s="1050"/>
      <c r="C222" s="1050"/>
      <c r="D222" s="1050"/>
      <c r="E222" s="1050"/>
      <c r="F222" s="1051"/>
      <c r="G222" s="1051"/>
    </row>
    <row r="223" spans="1:7">
      <c r="A223" s="1050"/>
      <c r="B223" s="1050"/>
      <c r="C223" s="1050"/>
      <c r="D223" s="1050"/>
      <c r="E223" s="1050"/>
      <c r="F223" s="1051"/>
      <c r="G223" s="1051"/>
    </row>
    <row r="224" spans="1:7">
      <c r="A224" s="1050"/>
      <c r="B224" s="1050"/>
      <c r="C224" s="1050"/>
      <c r="D224" s="1050"/>
      <c r="E224" s="1050"/>
      <c r="F224" s="1051"/>
      <c r="G224" s="1051"/>
    </row>
    <row r="225" spans="1:7">
      <c r="A225" s="1050"/>
      <c r="B225" s="1050"/>
      <c r="C225" s="1050"/>
      <c r="D225" s="1050"/>
      <c r="E225" s="1050"/>
      <c r="F225" s="1051"/>
      <c r="G225" s="1051"/>
    </row>
    <row r="226" spans="1:7">
      <c r="A226" s="1050"/>
      <c r="B226" s="1050"/>
      <c r="C226" s="1050"/>
      <c r="D226" s="1050"/>
      <c r="E226" s="1050"/>
      <c r="F226" s="1051"/>
      <c r="G226" s="1051"/>
    </row>
    <row r="227" spans="1:7">
      <c r="A227" s="1050"/>
      <c r="B227" s="1050"/>
      <c r="C227" s="1050"/>
      <c r="D227" s="1050"/>
      <c r="E227" s="1050"/>
      <c r="F227" s="1051"/>
      <c r="G227" s="1051"/>
    </row>
    <row r="228" spans="1:7">
      <c r="A228" s="1050"/>
      <c r="B228" s="1050"/>
      <c r="C228" s="1050"/>
      <c r="D228" s="1050"/>
      <c r="E228" s="1050"/>
      <c r="F228" s="1051"/>
      <c r="G228" s="1051"/>
    </row>
    <row r="229" spans="1:7">
      <c r="A229" s="1050"/>
      <c r="B229" s="1050"/>
      <c r="C229" s="1050"/>
      <c r="D229" s="1050"/>
      <c r="E229" s="1050"/>
      <c r="F229" s="1051"/>
      <c r="G229" s="1051"/>
    </row>
    <row r="230" spans="1:7">
      <c r="A230" s="1050"/>
      <c r="B230" s="1050"/>
      <c r="C230" s="1050"/>
      <c r="D230" s="1050"/>
      <c r="E230" s="1050"/>
      <c r="F230" s="1051"/>
      <c r="G230" s="1051"/>
    </row>
    <row r="231" spans="1:7">
      <c r="A231" s="1050"/>
      <c r="B231" s="1050"/>
      <c r="C231" s="1050"/>
      <c r="D231" s="1050"/>
      <c r="E231" s="1050"/>
      <c r="F231" s="1051"/>
      <c r="G231" s="1051"/>
    </row>
    <row r="232" spans="1:7">
      <c r="A232" s="1050"/>
      <c r="B232" s="1050"/>
      <c r="C232" s="1050"/>
      <c r="D232" s="1050"/>
      <c r="E232" s="1050"/>
      <c r="F232" s="1051"/>
      <c r="G232" s="1051"/>
    </row>
    <row r="233" spans="1:7">
      <c r="A233" s="1050"/>
      <c r="B233" s="1050"/>
      <c r="C233" s="1050"/>
      <c r="D233" s="1050"/>
      <c r="E233" s="1050"/>
      <c r="F233" s="1051"/>
      <c r="G233" s="1051"/>
    </row>
    <row r="234" spans="1:7">
      <c r="A234" s="1050"/>
      <c r="B234" s="1050"/>
      <c r="C234" s="1050"/>
      <c r="D234" s="1050"/>
      <c r="E234" s="1050"/>
      <c r="F234" s="1051"/>
      <c r="G234" s="1051"/>
    </row>
    <row r="235" spans="1:7">
      <c r="A235" s="1050"/>
      <c r="B235" s="1050"/>
      <c r="C235" s="1050"/>
      <c r="D235" s="1050"/>
      <c r="E235" s="1050"/>
      <c r="F235" s="1051"/>
      <c r="G235" s="1051"/>
    </row>
    <row r="236" spans="1:7">
      <c r="A236" s="1050"/>
      <c r="B236" s="1050"/>
      <c r="C236" s="1050"/>
      <c r="D236" s="1050"/>
      <c r="E236" s="1050"/>
      <c r="F236" s="1051"/>
      <c r="G236" s="1051"/>
    </row>
    <row r="237" spans="1:7">
      <c r="A237" s="1050"/>
      <c r="B237" s="1050"/>
      <c r="C237" s="1050"/>
      <c r="D237" s="1050"/>
      <c r="E237" s="1050"/>
      <c r="F237" s="1051"/>
      <c r="G237" s="1051"/>
    </row>
    <row r="238" spans="1:7">
      <c r="A238" s="1050"/>
      <c r="B238" s="1050"/>
      <c r="C238" s="1050"/>
      <c r="D238" s="1050"/>
      <c r="E238" s="1050"/>
      <c r="F238" s="1051"/>
      <c r="G238" s="1051"/>
    </row>
    <row r="239" spans="1:7">
      <c r="A239" s="1050"/>
      <c r="B239" s="1050"/>
      <c r="C239" s="1050"/>
      <c r="D239" s="1050"/>
      <c r="E239" s="1050"/>
      <c r="F239" s="1051"/>
      <c r="G239" s="1051"/>
    </row>
    <row r="240" spans="1:7">
      <c r="A240" s="1050"/>
      <c r="B240" s="1050"/>
      <c r="C240" s="1050"/>
      <c r="D240" s="1050"/>
      <c r="E240" s="1050"/>
      <c r="F240" s="1051"/>
      <c r="G240" s="1051"/>
    </row>
    <row r="241" spans="1:7">
      <c r="A241" s="1050"/>
      <c r="B241" s="1050"/>
      <c r="C241" s="1050"/>
      <c r="D241" s="1050"/>
      <c r="E241" s="1050"/>
      <c r="F241" s="1051"/>
      <c r="G241" s="1051"/>
    </row>
    <row r="242" spans="1:7">
      <c r="A242" s="1050"/>
      <c r="B242" s="1050"/>
      <c r="C242" s="1050"/>
      <c r="D242" s="1050"/>
      <c r="E242" s="1050"/>
      <c r="F242" s="1051"/>
      <c r="G242" s="1051"/>
    </row>
    <row r="243" spans="1:7">
      <c r="A243" s="1050"/>
      <c r="B243" s="1050"/>
      <c r="C243" s="1050"/>
      <c r="D243" s="1050"/>
      <c r="E243" s="1050"/>
      <c r="F243" s="1051"/>
      <c r="G243" s="1051"/>
    </row>
    <row r="244" spans="1:7">
      <c r="A244" s="1050"/>
      <c r="B244" s="1050"/>
      <c r="C244" s="1050"/>
      <c r="D244" s="1050"/>
      <c r="E244" s="1050"/>
      <c r="F244" s="1051"/>
      <c r="G244" s="1051"/>
    </row>
    <row r="245" spans="1:7">
      <c r="A245" s="1050"/>
      <c r="B245" s="1050"/>
      <c r="C245" s="1050"/>
      <c r="D245" s="1050"/>
      <c r="E245" s="1050"/>
      <c r="F245" s="1051"/>
      <c r="G245" s="1051"/>
    </row>
    <row r="246" spans="1:7">
      <c r="A246" s="1050"/>
      <c r="B246" s="1050"/>
      <c r="C246" s="1050"/>
      <c r="D246" s="1050"/>
      <c r="E246" s="1050"/>
      <c r="F246" s="1051"/>
      <c r="G246" s="1051"/>
    </row>
    <row r="247" spans="1:7">
      <c r="A247" s="1050"/>
      <c r="B247" s="1050"/>
      <c r="C247" s="1050"/>
      <c r="D247" s="1050"/>
      <c r="E247" s="1050"/>
      <c r="F247" s="1051"/>
      <c r="G247" s="1051"/>
    </row>
    <row r="248" spans="1:7">
      <c r="A248" s="1050"/>
      <c r="B248" s="1050"/>
      <c r="C248" s="1050"/>
      <c r="D248" s="1050"/>
      <c r="E248" s="1050"/>
      <c r="F248" s="1051"/>
      <c r="G248" s="1051"/>
    </row>
    <row r="249" spans="1:7">
      <c r="A249" s="1050"/>
      <c r="B249" s="1050"/>
      <c r="C249" s="1050"/>
      <c r="D249" s="1050"/>
      <c r="E249" s="1050"/>
      <c r="F249" s="1051"/>
      <c r="G249" s="1051"/>
    </row>
    <row r="250" spans="1:7">
      <c r="A250" s="1050"/>
      <c r="B250" s="1050"/>
      <c r="C250" s="1050"/>
      <c r="D250" s="1050"/>
      <c r="E250" s="1050"/>
      <c r="F250" s="1051"/>
      <c r="G250" s="1051"/>
    </row>
    <row r="251" spans="1:7">
      <c r="A251" s="1050"/>
      <c r="B251" s="1050"/>
      <c r="C251" s="1050"/>
      <c r="D251" s="1050"/>
      <c r="E251" s="1050"/>
      <c r="F251" s="1051"/>
      <c r="G251" s="1051"/>
    </row>
    <row r="252" spans="1:7">
      <c r="A252" s="1050"/>
      <c r="B252" s="1050"/>
      <c r="C252" s="1050"/>
      <c r="D252" s="1050"/>
      <c r="E252" s="1050"/>
      <c r="F252" s="1051"/>
      <c r="G252" s="1051"/>
    </row>
    <row r="253" spans="1:7">
      <c r="A253" s="1050"/>
      <c r="B253" s="1050"/>
      <c r="C253" s="1050"/>
      <c r="D253" s="1050"/>
      <c r="E253" s="1050"/>
      <c r="F253" s="1051"/>
      <c r="G253" s="1051"/>
    </row>
    <row r="254" spans="1:7">
      <c r="A254" s="1050"/>
      <c r="B254" s="1050"/>
      <c r="C254" s="1050"/>
      <c r="D254" s="1050"/>
      <c r="E254" s="1050"/>
      <c r="F254" s="1051"/>
      <c r="G254" s="1051"/>
    </row>
    <row r="255" spans="1:7">
      <c r="A255" s="1050"/>
      <c r="B255" s="1050"/>
      <c r="C255" s="1050"/>
      <c r="D255" s="1050"/>
      <c r="E255" s="1050"/>
      <c r="F255" s="1051"/>
      <c r="G255" s="1051"/>
    </row>
    <row r="256" spans="1:7">
      <c r="A256" s="1050"/>
      <c r="B256" s="1050"/>
      <c r="C256" s="1050"/>
      <c r="D256" s="1050"/>
      <c r="E256" s="1050"/>
      <c r="F256" s="1051"/>
      <c r="G256" s="1051"/>
    </row>
    <row r="257" spans="1:7">
      <c r="A257" s="1050"/>
      <c r="B257" s="1050"/>
      <c r="C257" s="1050"/>
      <c r="D257" s="1050"/>
      <c r="E257" s="1050"/>
      <c r="F257" s="1051"/>
      <c r="G257" s="1051"/>
    </row>
    <row r="258" spans="1:7">
      <c r="A258" s="1050"/>
      <c r="B258" s="1050"/>
      <c r="C258" s="1050"/>
      <c r="D258" s="1050"/>
      <c r="E258" s="1050"/>
      <c r="F258" s="1051"/>
      <c r="G258" s="1051"/>
    </row>
    <row r="259" spans="1:7">
      <c r="A259" s="1050"/>
      <c r="B259" s="1050"/>
      <c r="C259" s="1050"/>
      <c r="D259" s="1050"/>
      <c r="E259" s="1050"/>
      <c r="F259" s="1051"/>
      <c r="G259" s="1051"/>
    </row>
    <row r="260" spans="1:7">
      <c r="A260" s="1050"/>
      <c r="B260" s="1050"/>
      <c r="C260" s="1050"/>
      <c r="D260" s="1050"/>
      <c r="E260" s="1050"/>
      <c r="F260" s="1051"/>
      <c r="G260" s="1051"/>
    </row>
    <row r="261" spans="1:7">
      <c r="A261" s="1050"/>
      <c r="B261" s="1050"/>
      <c r="C261" s="1050"/>
      <c r="D261" s="1050"/>
      <c r="E261" s="1050"/>
      <c r="F261" s="1051"/>
      <c r="G261" s="1051"/>
    </row>
    <row r="262" spans="1:7">
      <c r="A262" s="1050"/>
      <c r="B262" s="1050"/>
      <c r="C262" s="1050"/>
      <c r="D262" s="1050"/>
      <c r="E262" s="1050"/>
      <c r="F262" s="1051"/>
      <c r="G262" s="1051"/>
    </row>
    <row r="263" spans="1:7">
      <c r="A263" s="1050"/>
      <c r="B263" s="1050"/>
      <c r="C263" s="1050"/>
      <c r="D263" s="1050"/>
      <c r="E263" s="1050"/>
      <c r="F263" s="1051"/>
      <c r="G263" s="1051"/>
    </row>
    <row r="264" spans="1:7">
      <c r="A264" s="1050"/>
      <c r="B264" s="1050"/>
      <c r="C264" s="1050"/>
      <c r="D264" s="1050"/>
      <c r="E264" s="1050"/>
      <c r="F264" s="1051"/>
      <c r="G264" s="1051"/>
    </row>
    <row r="265" spans="1:7">
      <c r="A265" s="1050"/>
      <c r="B265" s="1050"/>
      <c r="C265" s="1050"/>
      <c r="D265" s="1050"/>
      <c r="E265" s="1050"/>
      <c r="F265" s="1051"/>
      <c r="G265" s="1051"/>
    </row>
    <row r="266" spans="1:7">
      <c r="A266" s="1050"/>
      <c r="B266" s="1050"/>
      <c r="C266" s="1050"/>
      <c r="D266" s="1050"/>
      <c r="E266" s="1050"/>
      <c r="F266" s="1051"/>
      <c r="G266" s="1051"/>
    </row>
    <row r="267" spans="1:7">
      <c r="A267" s="1050"/>
      <c r="B267" s="1050"/>
      <c r="C267" s="1050"/>
      <c r="D267" s="1050"/>
      <c r="E267" s="1050"/>
      <c r="F267" s="1051"/>
      <c r="G267" s="1051"/>
    </row>
    <row r="268" spans="1:7">
      <c r="A268" s="1050"/>
      <c r="B268" s="1050"/>
      <c r="C268" s="1050"/>
      <c r="D268" s="1050"/>
      <c r="E268" s="1050"/>
      <c r="F268" s="1051"/>
      <c r="G268" s="1051"/>
    </row>
    <row r="269" spans="1:7">
      <c r="A269" s="1050"/>
      <c r="B269" s="1050"/>
      <c r="C269" s="1050"/>
      <c r="D269" s="1050"/>
      <c r="E269" s="1050"/>
      <c r="F269" s="1051"/>
      <c r="G269" s="1051"/>
    </row>
    <row r="270" spans="1:7">
      <c r="A270" s="1050"/>
      <c r="B270" s="1050"/>
      <c r="C270" s="1050"/>
      <c r="D270" s="1050"/>
      <c r="E270" s="1050"/>
      <c r="F270" s="1051"/>
      <c r="G270" s="1051"/>
    </row>
    <row r="271" spans="1:7">
      <c r="A271" s="1050"/>
      <c r="B271" s="1050"/>
      <c r="C271" s="1050"/>
      <c r="D271" s="1050"/>
      <c r="E271" s="1050"/>
      <c r="F271" s="1051"/>
      <c r="G271" s="1051"/>
    </row>
    <row r="272" spans="1:7">
      <c r="A272" s="1050"/>
      <c r="B272" s="1050"/>
      <c r="C272" s="1050"/>
      <c r="D272" s="1050"/>
      <c r="E272" s="1050"/>
      <c r="F272" s="1051"/>
      <c r="G272" s="1051"/>
    </row>
    <row r="273" spans="1:7">
      <c r="A273" s="1050"/>
      <c r="B273" s="1050"/>
      <c r="C273" s="1050"/>
      <c r="D273" s="1050"/>
      <c r="E273" s="1050"/>
      <c r="F273" s="1051"/>
      <c r="G273" s="1051"/>
    </row>
    <row r="274" spans="1:7">
      <c r="A274" s="1050"/>
      <c r="B274" s="1050"/>
      <c r="C274" s="1050"/>
      <c r="D274" s="1050"/>
      <c r="E274" s="1050"/>
      <c r="F274" s="1051"/>
      <c r="G274" s="1051"/>
    </row>
    <row r="275" spans="1:7">
      <c r="A275" s="1050"/>
      <c r="B275" s="1050"/>
      <c r="C275" s="1050"/>
      <c r="D275" s="1050"/>
      <c r="E275" s="1050"/>
      <c r="F275" s="1051"/>
      <c r="G275" s="1051"/>
    </row>
    <row r="276" spans="1:7">
      <c r="A276" s="1050"/>
      <c r="B276" s="1050"/>
      <c r="C276" s="1050"/>
      <c r="D276" s="1050"/>
      <c r="E276" s="1050"/>
      <c r="F276" s="1051"/>
      <c r="G276" s="1051"/>
    </row>
    <row r="277" spans="1:7">
      <c r="A277" s="1050"/>
      <c r="B277" s="1050"/>
      <c r="C277" s="1050"/>
      <c r="D277" s="1050"/>
      <c r="E277" s="1050"/>
      <c r="F277" s="1051"/>
      <c r="G277" s="1051"/>
    </row>
    <row r="278" spans="1:7">
      <c r="A278" s="1050"/>
      <c r="B278" s="1050"/>
      <c r="C278" s="1050"/>
      <c r="D278" s="1050"/>
      <c r="E278" s="1050"/>
      <c r="F278" s="1051"/>
      <c r="G278" s="1051"/>
    </row>
    <row r="279" spans="1:7">
      <c r="A279" s="1050"/>
      <c r="B279" s="1050"/>
      <c r="C279" s="1050"/>
      <c r="D279" s="1050"/>
      <c r="E279" s="1050"/>
      <c r="F279" s="1051"/>
      <c r="G279" s="1051"/>
    </row>
    <row r="280" spans="1:7">
      <c r="A280" s="1050"/>
      <c r="B280" s="1050"/>
      <c r="C280" s="1050"/>
      <c r="D280" s="1050"/>
      <c r="E280" s="1050"/>
      <c r="F280" s="1051"/>
      <c r="G280" s="1051"/>
    </row>
    <row r="281" spans="1:7">
      <c r="A281" s="1050"/>
      <c r="B281" s="1050"/>
      <c r="C281" s="1050"/>
      <c r="D281" s="1050"/>
      <c r="E281" s="1050"/>
      <c r="F281" s="1051"/>
      <c r="G281" s="1051"/>
    </row>
    <row r="282" spans="1:7">
      <c r="A282" s="1050"/>
      <c r="B282" s="1050"/>
      <c r="C282" s="1050"/>
      <c r="D282" s="1050"/>
      <c r="E282" s="1050"/>
      <c r="F282" s="1051"/>
      <c r="G282" s="1051"/>
    </row>
    <row r="283" spans="1:7">
      <c r="A283" s="1050"/>
      <c r="B283" s="1050"/>
      <c r="C283" s="1050"/>
      <c r="D283" s="1050"/>
      <c r="E283" s="1050"/>
      <c r="F283" s="1051"/>
      <c r="G283" s="1051"/>
    </row>
    <row r="284" spans="1:7">
      <c r="A284" s="1050"/>
      <c r="B284" s="1050"/>
      <c r="C284" s="1050"/>
      <c r="D284" s="1050"/>
      <c r="E284" s="1050"/>
      <c r="F284" s="1051"/>
      <c r="G284" s="1051"/>
    </row>
    <row r="285" spans="1:7">
      <c r="A285" s="1050"/>
      <c r="B285" s="1050"/>
      <c r="C285" s="1050"/>
      <c r="D285" s="1050"/>
      <c r="E285" s="1050"/>
      <c r="F285" s="1051"/>
      <c r="G285" s="1051"/>
    </row>
    <row r="286" spans="1:7">
      <c r="A286" s="1050"/>
      <c r="B286" s="1050"/>
      <c r="C286" s="1050"/>
      <c r="D286" s="1050"/>
      <c r="E286" s="1050"/>
      <c r="F286" s="1051"/>
      <c r="G286" s="1051"/>
    </row>
    <row r="287" spans="1:7">
      <c r="A287" s="1050"/>
      <c r="B287" s="1050"/>
      <c r="C287" s="1050"/>
      <c r="D287" s="1050"/>
      <c r="E287" s="1050"/>
      <c r="F287" s="1051"/>
      <c r="G287" s="1051"/>
    </row>
    <row r="288" spans="1:7">
      <c r="A288" s="1050"/>
      <c r="B288" s="1050"/>
      <c r="C288" s="1050"/>
      <c r="D288" s="1050"/>
      <c r="E288" s="1050"/>
      <c r="F288" s="1051"/>
      <c r="G288" s="1051"/>
    </row>
    <row r="289" spans="1:7">
      <c r="A289" s="1050"/>
      <c r="B289" s="1050"/>
      <c r="C289" s="1050"/>
      <c r="D289" s="1050"/>
      <c r="E289" s="1050"/>
      <c r="F289" s="1051"/>
      <c r="G289" s="1051"/>
    </row>
    <row r="290" spans="1:7">
      <c r="A290" s="1050"/>
      <c r="B290" s="1050"/>
      <c r="C290" s="1050"/>
      <c r="D290" s="1050"/>
      <c r="E290" s="1050"/>
      <c r="F290" s="1051"/>
      <c r="G290" s="1051"/>
    </row>
    <row r="291" spans="1:7">
      <c r="A291" s="1050"/>
      <c r="B291" s="1050"/>
      <c r="C291" s="1050"/>
      <c r="D291" s="1050"/>
      <c r="E291" s="1050"/>
      <c r="F291" s="1051"/>
      <c r="G291" s="1051"/>
    </row>
    <row r="292" spans="1:7">
      <c r="A292" s="1050"/>
      <c r="B292" s="1050"/>
      <c r="C292" s="1050"/>
      <c r="D292" s="1050"/>
      <c r="E292" s="1050"/>
      <c r="F292" s="1051"/>
      <c r="G292" s="1051"/>
    </row>
    <row r="293" spans="1:7">
      <c r="A293" s="1050"/>
      <c r="B293" s="1050"/>
      <c r="C293" s="1050"/>
      <c r="D293" s="1050"/>
      <c r="E293" s="1050"/>
      <c r="F293" s="1051"/>
      <c r="G293" s="1051"/>
    </row>
    <row r="294" spans="1:7">
      <c r="A294" s="1050"/>
      <c r="B294" s="1050"/>
      <c r="C294" s="1050"/>
      <c r="D294" s="1050"/>
      <c r="E294" s="1050"/>
      <c r="F294" s="1051"/>
      <c r="G294" s="1051"/>
    </row>
    <row r="295" spans="1:7">
      <c r="A295" s="1050"/>
      <c r="B295" s="1050"/>
      <c r="C295" s="1050"/>
      <c r="D295" s="1050"/>
      <c r="E295" s="1050"/>
      <c r="F295" s="1051"/>
      <c r="G295" s="1051"/>
    </row>
    <row r="296" spans="1:7">
      <c r="A296" s="1050"/>
      <c r="B296" s="1050"/>
      <c r="C296" s="1050"/>
      <c r="D296" s="1050"/>
      <c r="E296" s="1050"/>
      <c r="F296" s="1051"/>
      <c r="G296" s="1051"/>
    </row>
    <row r="297" spans="1:7">
      <c r="A297" s="1050"/>
      <c r="B297" s="1050"/>
      <c r="C297" s="1050"/>
      <c r="D297" s="1050"/>
      <c r="E297" s="1050"/>
      <c r="F297" s="1051"/>
      <c r="G297" s="1051"/>
    </row>
    <row r="298" spans="1:7">
      <c r="A298" s="1050"/>
      <c r="B298" s="1050"/>
      <c r="C298" s="1050"/>
      <c r="D298" s="1050"/>
      <c r="E298" s="1050"/>
      <c r="F298" s="1051"/>
      <c r="G298" s="1051"/>
    </row>
    <row r="299" spans="1:7">
      <c r="A299" s="1050"/>
      <c r="B299" s="1050"/>
      <c r="C299" s="1050"/>
      <c r="D299" s="1050"/>
      <c r="E299" s="1050"/>
      <c r="F299" s="1051"/>
      <c r="G299" s="1051"/>
    </row>
    <row r="300" spans="1:7">
      <c r="A300" s="1050"/>
      <c r="B300" s="1050"/>
      <c r="C300" s="1050"/>
      <c r="D300" s="1050"/>
      <c r="E300" s="1050"/>
      <c r="F300" s="1051"/>
      <c r="G300" s="1051"/>
    </row>
    <row r="301" spans="1:7">
      <c r="A301" s="1050"/>
      <c r="B301" s="1050"/>
      <c r="C301" s="1050"/>
      <c r="D301" s="1050"/>
      <c r="E301" s="1050"/>
      <c r="F301" s="1051"/>
      <c r="G301" s="1051"/>
    </row>
    <row r="302" spans="1:7">
      <c r="A302" s="1050"/>
      <c r="B302" s="1050"/>
      <c r="C302" s="1050"/>
      <c r="D302" s="1050"/>
      <c r="E302" s="1050"/>
      <c r="F302" s="1051"/>
      <c r="G302" s="1051"/>
    </row>
    <row r="303" spans="1:7">
      <c r="A303" s="1050"/>
      <c r="B303" s="1050"/>
      <c r="C303" s="1050"/>
      <c r="D303" s="1050"/>
      <c r="E303" s="1050"/>
      <c r="F303" s="1051"/>
      <c r="G303" s="1051"/>
    </row>
    <row r="304" spans="1:7">
      <c r="A304" s="1050"/>
      <c r="B304" s="1050"/>
      <c r="C304" s="1050"/>
      <c r="D304" s="1050"/>
      <c r="E304" s="1050"/>
      <c r="F304" s="1051"/>
      <c r="G304" s="1051"/>
    </row>
    <row r="305" spans="1:7">
      <c r="A305" s="1050"/>
      <c r="B305" s="1050"/>
      <c r="C305" s="1050"/>
      <c r="D305" s="1050"/>
      <c r="E305" s="1050"/>
      <c r="F305" s="1051"/>
      <c r="G305" s="1051"/>
    </row>
    <row r="306" spans="1:7">
      <c r="A306" s="1050"/>
      <c r="B306" s="1050"/>
      <c r="C306" s="1050"/>
      <c r="D306" s="1050"/>
      <c r="E306" s="1050"/>
      <c r="F306" s="1051"/>
      <c r="G306" s="1051"/>
    </row>
    <row r="307" spans="1:7">
      <c r="A307" s="1050"/>
      <c r="B307" s="1050"/>
      <c r="C307" s="1050"/>
      <c r="D307" s="1050"/>
      <c r="E307" s="1050"/>
      <c r="F307" s="1051"/>
      <c r="G307" s="1051"/>
    </row>
    <row r="308" spans="1:7">
      <c r="A308" s="1050"/>
      <c r="B308" s="1050"/>
      <c r="C308" s="1050"/>
      <c r="D308" s="1050"/>
      <c r="E308" s="1050"/>
      <c r="F308" s="1051"/>
      <c r="G308" s="1051"/>
    </row>
    <row r="309" spans="1:7">
      <c r="A309" s="1050"/>
      <c r="B309" s="1050"/>
      <c r="C309" s="1050"/>
      <c r="D309" s="1050"/>
      <c r="E309" s="1050"/>
      <c r="F309" s="1051"/>
      <c r="G309" s="1051"/>
    </row>
    <row r="310" spans="1:7">
      <c r="A310" s="1050"/>
      <c r="B310" s="1050"/>
      <c r="C310" s="1050"/>
      <c r="D310" s="1050"/>
      <c r="E310" s="1050"/>
      <c r="F310" s="1051"/>
      <c r="G310" s="1051"/>
    </row>
    <row r="311" spans="1:7">
      <c r="A311" s="1050"/>
      <c r="B311" s="1050"/>
      <c r="C311" s="1050"/>
      <c r="D311" s="1050"/>
      <c r="E311" s="1050"/>
      <c r="F311" s="1051"/>
      <c r="G311" s="1051"/>
    </row>
    <row r="312" spans="1:7">
      <c r="A312" s="1050"/>
      <c r="B312" s="1050"/>
      <c r="C312" s="1050"/>
      <c r="D312" s="1050"/>
      <c r="E312" s="1050"/>
      <c r="F312" s="1051"/>
      <c r="G312" s="1051"/>
    </row>
    <row r="313" spans="1:7">
      <c r="A313" s="1050"/>
      <c r="B313" s="1050"/>
      <c r="C313" s="1050"/>
      <c r="D313" s="1050"/>
      <c r="E313" s="1050"/>
      <c r="F313" s="1051"/>
      <c r="G313" s="1051"/>
    </row>
    <row r="314" spans="1:7">
      <c r="A314" s="1050"/>
      <c r="B314" s="1050"/>
      <c r="C314" s="1050"/>
      <c r="D314" s="1050"/>
      <c r="E314" s="1050"/>
      <c r="F314" s="1051"/>
      <c r="G314" s="1051"/>
    </row>
    <row r="315" spans="1:7">
      <c r="A315" s="1050"/>
      <c r="B315" s="1050"/>
      <c r="C315" s="1050"/>
      <c r="D315" s="1050"/>
      <c r="E315" s="1050"/>
      <c r="F315" s="1051"/>
      <c r="G315" s="1051"/>
    </row>
    <row r="316" spans="1:7">
      <c r="A316" s="1050"/>
      <c r="B316" s="1050"/>
      <c r="C316" s="1050"/>
      <c r="D316" s="1050"/>
      <c r="E316" s="1050"/>
      <c r="F316" s="1051"/>
      <c r="G316" s="1051"/>
    </row>
    <row r="317" spans="1:7">
      <c r="A317" s="1050"/>
      <c r="B317" s="1050"/>
      <c r="C317" s="1050"/>
      <c r="D317" s="1050"/>
      <c r="E317" s="1050"/>
      <c r="F317" s="1051"/>
      <c r="G317" s="1051"/>
    </row>
    <row r="318" spans="1:7">
      <c r="A318" s="1050"/>
      <c r="B318" s="1050"/>
      <c r="C318" s="1050"/>
      <c r="D318" s="1050"/>
      <c r="E318" s="1050"/>
      <c r="F318" s="1051"/>
      <c r="G318" s="1051"/>
    </row>
    <row r="319" spans="1:7">
      <c r="A319" s="1050"/>
      <c r="B319" s="1050"/>
      <c r="C319" s="1050"/>
      <c r="D319" s="1050"/>
      <c r="E319" s="1050"/>
      <c r="F319" s="1051"/>
      <c r="G319" s="1051"/>
    </row>
    <row r="320" spans="1:7">
      <c r="A320" s="1050"/>
      <c r="B320" s="1050"/>
      <c r="C320" s="1050"/>
      <c r="D320" s="1050"/>
      <c r="E320" s="1050"/>
      <c r="F320" s="1051"/>
      <c r="G320" s="1051"/>
    </row>
    <row r="321" spans="1:7">
      <c r="A321" s="1050"/>
      <c r="B321" s="1050"/>
      <c r="C321" s="1050"/>
      <c r="D321" s="1050"/>
      <c r="E321" s="1050"/>
      <c r="F321" s="1051"/>
      <c r="G321" s="1051"/>
    </row>
    <row r="322" spans="1:7">
      <c r="A322" s="1050"/>
      <c r="B322" s="1050"/>
      <c r="C322" s="1050"/>
      <c r="D322" s="1050"/>
      <c r="E322" s="1050"/>
      <c r="F322" s="1051"/>
      <c r="G322" s="1051"/>
    </row>
    <row r="323" spans="1:7">
      <c r="A323" s="1050"/>
      <c r="B323" s="1050"/>
      <c r="C323" s="1050"/>
      <c r="D323" s="1050"/>
      <c r="E323" s="1050"/>
      <c r="F323" s="1051"/>
      <c r="G323" s="1051"/>
    </row>
    <row r="324" spans="1:7">
      <c r="A324" s="1050"/>
      <c r="B324" s="1050"/>
      <c r="C324" s="1050"/>
      <c r="D324" s="1050"/>
      <c r="E324" s="1050"/>
      <c r="F324" s="1051"/>
      <c r="G324" s="1051"/>
    </row>
    <row r="325" spans="1:7">
      <c r="A325" s="1050"/>
      <c r="B325" s="1050"/>
      <c r="C325" s="1050"/>
      <c r="D325" s="1050"/>
      <c r="E325" s="1050"/>
      <c r="F325" s="1051"/>
      <c r="G325" s="1051"/>
    </row>
    <row r="326" spans="1:7">
      <c r="A326" s="1050"/>
      <c r="B326" s="1050"/>
      <c r="C326" s="1050"/>
      <c r="D326" s="1050"/>
      <c r="E326" s="1050"/>
      <c r="F326" s="1051"/>
      <c r="G326" s="1051"/>
    </row>
    <row r="327" spans="1:7">
      <c r="A327" s="1050"/>
      <c r="B327" s="1050"/>
      <c r="C327" s="1050"/>
      <c r="D327" s="1050"/>
      <c r="E327" s="1050"/>
      <c r="F327" s="1051"/>
      <c r="G327" s="1051"/>
    </row>
    <row r="328" spans="1:7">
      <c r="A328" s="1050"/>
      <c r="B328" s="1050"/>
      <c r="C328" s="1050"/>
      <c r="D328" s="1050"/>
      <c r="E328" s="1050"/>
      <c r="F328" s="1051"/>
      <c r="G328" s="1051"/>
    </row>
    <row r="329" spans="1:7">
      <c r="A329" s="1050"/>
      <c r="B329" s="1050"/>
      <c r="C329" s="1050"/>
      <c r="D329" s="1050"/>
      <c r="E329" s="1050"/>
      <c r="F329" s="1051"/>
      <c r="G329" s="1051"/>
    </row>
    <row r="330" spans="1:7">
      <c r="A330" s="1050"/>
      <c r="B330" s="1050"/>
      <c r="C330" s="1050"/>
      <c r="D330" s="1050"/>
      <c r="E330" s="1050"/>
      <c r="F330" s="1051"/>
      <c r="G330" s="1051"/>
    </row>
    <row r="331" spans="1:7">
      <c r="A331" s="1050"/>
      <c r="B331" s="1050"/>
      <c r="C331" s="1050"/>
      <c r="D331" s="1050"/>
      <c r="E331" s="1050"/>
      <c r="F331" s="1051"/>
      <c r="G331" s="1051"/>
    </row>
    <row r="332" spans="1:7">
      <c r="A332" s="1050"/>
      <c r="B332" s="1050"/>
      <c r="C332" s="1050"/>
      <c r="D332" s="1050"/>
      <c r="E332" s="1050"/>
      <c r="F332" s="1051"/>
      <c r="G332" s="1051"/>
    </row>
    <row r="333" spans="1:7">
      <c r="A333" s="1050"/>
      <c r="B333" s="1050"/>
      <c r="C333" s="1050"/>
      <c r="D333" s="1050"/>
      <c r="E333" s="1050"/>
      <c r="F333" s="1051"/>
      <c r="G333" s="1051"/>
    </row>
    <row r="334" spans="1:7">
      <c r="A334" s="1050"/>
      <c r="B334" s="1050"/>
      <c r="C334" s="1050"/>
      <c r="D334" s="1050"/>
      <c r="E334" s="1050"/>
      <c r="F334" s="1051"/>
      <c r="G334" s="1051"/>
    </row>
    <row r="335" spans="1:7">
      <c r="A335" s="1050"/>
      <c r="B335" s="1050"/>
      <c r="C335" s="1050"/>
      <c r="D335" s="1050"/>
      <c r="E335" s="1050"/>
      <c r="F335" s="1051"/>
      <c r="G335" s="1051"/>
    </row>
    <row r="336" spans="1:7">
      <c r="A336" s="1050"/>
      <c r="B336" s="1050"/>
      <c r="C336" s="1050"/>
      <c r="D336" s="1050"/>
      <c r="E336" s="1050"/>
      <c r="F336" s="1051"/>
      <c r="G336" s="1051"/>
    </row>
    <row r="337" spans="1:7">
      <c r="A337" s="1050"/>
      <c r="B337" s="1050"/>
      <c r="C337" s="1050"/>
      <c r="D337" s="1050"/>
      <c r="E337" s="1050"/>
      <c r="F337" s="1051"/>
      <c r="G337" s="1051"/>
    </row>
    <row r="338" spans="1:7">
      <c r="A338" s="1050"/>
      <c r="B338" s="1050"/>
      <c r="C338" s="1050"/>
      <c r="D338" s="1050"/>
      <c r="E338" s="1050"/>
      <c r="F338" s="1051"/>
      <c r="G338" s="1051"/>
    </row>
    <row r="339" spans="1:7">
      <c r="A339" s="1050"/>
      <c r="B339" s="1050"/>
      <c r="C339" s="1050"/>
      <c r="D339" s="1050"/>
      <c r="E339" s="1050"/>
      <c r="F339" s="1051"/>
      <c r="G339" s="1051"/>
    </row>
    <row r="340" spans="1:7">
      <c r="A340" s="1050"/>
      <c r="B340" s="1050"/>
      <c r="C340" s="1050"/>
      <c r="D340" s="1050"/>
      <c r="E340" s="1050"/>
      <c r="F340" s="1051"/>
      <c r="G340" s="1051"/>
    </row>
    <row r="341" spans="1:7">
      <c r="A341" s="1050"/>
      <c r="B341" s="1050"/>
      <c r="C341" s="1050"/>
      <c r="D341" s="1050"/>
      <c r="E341" s="1050"/>
      <c r="F341" s="1051"/>
      <c r="G341" s="1051"/>
    </row>
    <row r="342" spans="1:7">
      <c r="A342" s="1050"/>
      <c r="B342" s="1050"/>
      <c r="C342" s="1050"/>
      <c r="D342" s="1050"/>
      <c r="E342" s="1050"/>
      <c r="F342" s="1051"/>
      <c r="G342" s="1051"/>
    </row>
    <row r="343" spans="1:7">
      <c r="A343" s="1050"/>
      <c r="B343" s="1050"/>
      <c r="C343" s="1050"/>
      <c r="D343" s="1050"/>
      <c r="E343" s="1050"/>
      <c r="F343" s="1051"/>
      <c r="G343" s="1051"/>
    </row>
    <row r="344" spans="1:7">
      <c r="A344" s="1050"/>
      <c r="B344" s="1050"/>
      <c r="C344" s="1050"/>
      <c r="D344" s="1050"/>
      <c r="E344" s="1050"/>
      <c r="F344" s="1051"/>
      <c r="G344" s="1051"/>
    </row>
    <row r="345" spans="1:7">
      <c r="A345" s="1050"/>
      <c r="B345" s="1050"/>
      <c r="C345" s="1050"/>
      <c r="D345" s="1050"/>
      <c r="E345" s="1050"/>
      <c r="F345" s="1051"/>
      <c r="G345" s="1051"/>
    </row>
    <row r="346" spans="1:7">
      <c r="A346" s="1050"/>
      <c r="B346" s="1050"/>
      <c r="C346" s="1050"/>
      <c r="D346" s="1050"/>
      <c r="E346" s="1050"/>
      <c r="F346" s="1051"/>
      <c r="G346" s="1051"/>
    </row>
    <row r="347" spans="1:7">
      <c r="A347" s="1050"/>
      <c r="B347" s="1050"/>
      <c r="C347" s="1050"/>
      <c r="D347" s="1050"/>
      <c r="E347" s="1050"/>
      <c r="F347" s="1051"/>
      <c r="G347" s="1051"/>
    </row>
    <row r="348" spans="1:7">
      <c r="A348" s="1050"/>
      <c r="B348" s="1050"/>
      <c r="C348" s="1050"/>
      <c r="D348" s="1050"/>
      <c r="E348" s="1050"/>
      <c r="F348" s="1051"/>
      <c r="G348" s="1051"/>
    </row>
    <row r="349" spans="1:7">
      <c r="A349" s="1050"/>
      <c r="B349" s="1050"/>
      <c r="C349" s="1050"/>
      <c r="D349" s="1050"/>
      <c r="E349" s="1050"/>
      <c r="F349" s="1051"/>
      <c r="G349" s="1051"/>
    </row>
    <row r="350" spans="1:7">
      <c r="A350" s="1050"/>
      <c r="B350" s="1050"/>
      <c r="C350" s="1050"/>
      <c r="D350" s="1050"/>
      <c r="E350" s="1050"/>
      <c r="F350" s="1051"/>
      <c r="G350" s="1051"/>
    </row>
    <row r="351" spans="1:7">
      <c r="A351" s="1050"/>
      <c r="B351" s="1050"/>
      <c r="C351" s="1050"/>
      <c r="D351" s="1050"/>
      <c r="E351" s="1050"/>
      <c r="F351" s="1051"/>
      <c r="G351" s="1051"/>
    </row>
    <row r="352" spans="1:7">
      <c r="A352" s="1050"/>
      <c r="B352" s="1050"/>
      <c r="C352" s="1050"/>
      <c r="D352" s="1050"/>
      <c r="E352" s="1050"/>
      <c r="F352" s="1051"/>
      <c r="G352" s="1051"/>
    </row>
    <row r="353" spans="1:7">
      <c r="A353" s="1050"/>
      <c r="B353" s="1050"/>
      <c r="C353" s="1050"/>
      <c r="D353" s="1050"/>
      <c r="E353" s="1050"/>
      <c r="F353" s="1051"/>
      <c r="G353" s="1051"/>
    </row>
    <row r="354" spans="1:7">
      <c r="A354" s="1050"/>
      <c r="B354" s="1050"/>
      <c r="C354" s="1050"/>
      <c r="D354" s="1050"/>
      <c r="E354" s="1050"/>
      <c r="F354" s="1051"/>
      <c r="G354" s="1051"/>
    </row>
    <row r="355" spans="1:7">
      <c r="A355" s="1050"/>
      <c r="B355" s="1050"/>
      <c r="C355" s="1050"/>
      <c r="D355" s="1050"/>
      <c r="E355" s="1050"/>
      <c r="F355" s="1051"/>
      <c r="G355" s="1051"/>
    </row>
    <row r="356" spans="1:7">
      <c r="A356" s="1050"/>
      <c r="B356" s="1050"/>
      <c r="C356" s="1050"/>
      <c r="D356" s="1050"/>
      <c r="E356" s="1050"/>
      <c r="F356" s="1051"/>
      <c r="G356" s="1051"/>
    </row>
    <row r="357" spans="1:7">
      <c r="A357" s="1050"/>
      <c r="B357" s="1050"/>
      <c r="C357" s="1050"/>
      <c r="D357" s="1050"/>
      <c r="E357" s="1050"/>
      <c r="F357" s="1051"/>
      <c r="G357" s="1051"/>
    </row>
    <row r="358" spans="1:7">
      <c r="A358" s="1050"/>
      <c r="B358" s="1050"/>
      <c r="C358" s="1050"/>
      <c r="D358" s="1050"/>
      <c r="E358" s="1050"/>
      <c r="F358" s="1051"/>
      <c r="G358" s="1051"/>
    </row>
    <row r="359" spans="1:7">
      <c r="A359" s="1050"/>
      <c r="B359" s="1050"/>
      <c r="C359" s="1050"/>
      <c r="D359" s="1050"/>
      <c r="E359" s="1050"/>
      <c r="F359" s="1051"/>
      <c r="G359" s="1051"/>
    </row>
    <row r="360" spans="1:7">
      <c r="A360" s="1050"/>
      <c r="B360" s="1050"/>
      <c r="C360" s="1050"/>
      <c r="D360" s="1050"/>
      <c r="E360" s="1050"/>
      <c r="F360" s="1051"/>
      <c r="G360" s="1051"/>
    </row>
    <row r="361" spans="1:7">
      <c r="A361" s="1050"/>
      <c r="B361" s="1050"/>
      <c r="C361" s="1050"/>
      <c r="D361" s="1050"/>
      <c r="E361" s="1050"/>
      <c r="F361" s="1051"/>
      <c r="G361" s="1051"/>
    </row>
    <row r="362" spans="1:7">
      <c r="A362" s="1050"/>
      <c r="B362" s="1050"/>
      <c r="C362" s="1050"/>
      <c r="D362" s="1050"/>
      <c r="E362" s="1050"/>
      <c r="F362" s="1051"/>
      <c r="G362" s="1051"/>
    </row>
    <row r="363" spans="1:7">
      <c r="A363" s="1050"/>
      <c r="B363" s="1050"/>
      <c r="C363" s="1050"/>
      <c r="D363" s="1050"/>
      <c r="E363" s="1050"/>
      <c r="F363" s="1051"/>
      <c r="G363" s="1051"/>
    </row>
    <row r="364" spans="1:7">
      <c r="A364" s="1050"/>
      <c r="B364" s="1050"/>
      <c r="C364" s="1050"/>
      <c r="D364" s="1050"/>
      <c r="E364" s="1050"/>
      <c r="F364" s="1051"/>
      <c r="G364" s="1051"/>
    </row>
    <row r="365" spans="1:7">
      <c r="A365" s="1050"/>
      <c r="B365" s="1050"/>
      <c r="C365" s="1050"/>
      <c r="D365" s="1050"/>
      <c r="E365" s="1050"/>
      <c r="F365" s="1051"/>
      <c r="G365" s="1051"/>
    </row>
    <row r="366" spans="1:7">
      <c r="A366" s="1050"/>
      <c r="B366" s="1050"/>
      <c r="C366" s="1050"/>
      <c r="D366" s="1050"/>
      <c r="E366" s="1050"/>
      <c r="F366" s="1051"/>
      <c r="G366" s="1051"/>
    </row>
    <row r="367" spans="1:7">
      <c r="A367" s="1050"/>
      <c r="B367" s="1050"/>
      <c r="C367" s="1050"/>
      <c r="D367" s="1050"/>
      <c r="E367" s="1050"/>
      <c r="F367" s="1051"/>
      <c r="G367" s="1051"/>
    </row>
    <row r="368" spans="1:7">
      <c r="A368" s="1050"/>
      <c r="B368" s="1050"/>
      <c r="C368" s="1050"/>
      <c r="D368" s="1050"/>
      <c r="E368" s="1050"/>
      <c r="F368" s="1051"/>
      <c r="G368" s="1051"/>
    </row>
    <row r="369" spans="1:7">
      <c r="A369" s="1050"/>
      <c r="B369" s="1050"/>
      <c r="C369" s="1050"/>
      <c r="D369" s="1050"/>
      <c r="E369" s="1050"/>
      <c r="F369" s="1051"/>
      <c r="G369" s="1051"/>
    </row>
    <row r="370" spans="1:7">
      <c r="A370" s="1050"/>
      <c r="B370" s="1050"/>
      <c r="C370" s="1050"/>
      <c r="D370" s="1050"/>
      <c r="E370" s="1050"/>
      <c r="F370" s="1051"/>
      <c r="G370" s="1051"/>
    </row>
    <row r="371" spans="1:7">
      <c r="A371" s="1050"/>
      <c r="B371" s="1050"/>
      <c r="C371" s="1050"/>
      <c r="D371" s="1050"/>
      <c r="E371" s="1050"/>
      <c r="F371" s="1051"/>
      <c r="G371" s="1051"/>
    </row>
    <row r="372" spans="1:7">
      <c r="A372" s="1050"/>
      <c r="B372" s="1050"/>
      <c r="C372" s="1050"/>
      <c r="D372" s="1050"/>
      <c r="E372" s="1050"/>
      <c r="F372" s="1051"/>
      <c r="G372" s="1051"/>
    </row>
    <row r="373" spans="1:7">
      <c r="A373" s="1050"/>
      <c r="B373" s="1050"/>
      <c r="C373" s="1050"/>
      <c r="D373" s="1050"/>
      <c r="E373" s="1050"/>
      <c r="F373" s="1051"/>
      <c r="G373" s="1051"/>
    </row>
    <row r="374" spans="1:7">
      <c r="A374" s="1050"/>
      <c r="B374" s="1050"/>
      <c r="C374" s="1050"/>
      <c r="D374" s="1050"/>
      <c r="E374" s="1050"/>
      <c r="F374" s="1051"/>
      <c r="G374" s="1051"/>
    </row>
    <row r="375" spans="1:7">
      <c r="A375" s="1050"/>
      <c r="B375" s="1050"/>
      <c r="C375" s="1050"/>
      <c r="D375" s="1050"/>
      <c r="E375" s="1050"/>
      <c r="F375" s="1051"/>
      <c r="G375" s="1051"/>
    </row>
    <row r="376" spans="1:7">
      <c r="A376" s="1050"/>
      <c r="B376" s="1050"/>
      <c r="C376" s="1050"/>
      <c r="D376" s="1050"/>
      <c r="E376" s="1050"/>
      <c r="F376" s="1051"/>
      <c r="G376" s="1051"/>
    </row>
    <row r="377" spans="1:7">
      <c r="A377" s="1050"/>
      <c r="B377" s="1050"/>
      <c r="C377" s="1050"/>
      <c r="D377" s="1050"/>
      <c r="E377" s="1050"/>
      <c r="F377" s="1051"/>
      <c r="G377" s="1051"/>
    </row>
    <row r="378" spans="1:7">
      <c r="A378" s="1050"/>
      <c r="B378" s="1050"/>
      <c r="C378" s="1050"/>
      <c r="D378" s="1050"/>
      <c r="E378" s="1050"/>
      <c r="F378" s="1051"/>
      <c r="G378" s="1051"/>
    </row>
    <row r="379" spans="1:7">
      <c r="A379" s="1050"/>
      <c r="B379" s="1050"/>
      <c r="C379" s="1050"/>
      <c r="D379" s="1050"/>
      <c r="E379" s="1050"/>
      <c r="F379" s="1051"/>
      <c r="G379" s="1051"/>
    </row>
    <row r="380" spans="1:7">
      <c r="A380" s="1050"/>
      <c r="B380" s="1050"/>
      <c r="C380" s="1050"/>
      <c r="D380" s="1050"/>
      <c r="E380" s="1050"/>
      <c r="F380" s="1051"/>
      <c r="G380" s="1051"/>
    </row>
    <row r="381" spans="1:7">
      <c r="A381" s="1050"/>
      <c r="B381" s="1050"/>
      <c r="C381" s="1050"/>
      <c r="D381" s="1050"/>
      <c r="E381" s="1050"/>
      <c r="F381" s="1051"/>
      <c r="G381" s="1051"/>
    </row>
    <row r="382" spans="1:7">
      <c r="A382" s="1050"/>
      <c r="B382" s="1050"/>
      <c r="C382" s="1050"/>
      <c r="D382" s="1050"/>
      <c r="E382" s="1050"/>
      <c r="F382" s="1051"/>
      <c r="G382" s="1051"/>
    </row>
    <row r="383" spans="1:7">
      <c r="A383" s="1050"/>
      <c r="B383" s="1050"/>
      <c r="C383" s="1050"/>
      <c r="D383" s="1050"/>
      <c r="E383" s="1050"/>
      <c r="F383" s="1051"/>
      <c r="G383" s="1051"/>
    </row>
    <row r="384" spans="1:7">
      <c r="A384" s="1050"/>
      <c r="B384" s="1050"/>
      <c r="C384" s="1050"/>
      <c r="D384" s="1050"/>
      <c r="E384" s="1050"/>
      <c r="F384" s="1051"/>
      <c r="G384" s="1051"/>
    </row>
    <row r="385" spans="1:7">
      <c r="A385" s="1050"/>
      <c r="B385" s="1050"/>
      <c r="C385" s="1050"/>
      <c r="D385" s="1050"/>
      <c r="E385" s="1050"/>
      <c r="F385" s="1051"/>
      <c r="G385" s="1051"/>
    </row>
    <row r="386" spans="1:7">
      <c r="A386" s="1050"/>
      <c r="B386" s="1050"/>
      <c r="C386" s="1050"/>
      <c r="D386" s="1050"/>
      <c r="E386" s="1050"/>
      <c r="F386" s="1051"/>
      <c r="G386" s="1051"/>
    </row>
    <row r="387" spans="1:7">
      <c r="A387" s="1050"/>
      <c r="B387" s="1050"/>
      <c r="C387" s="1050"/>
      <c r="D387" s="1050"/>
      <c r="E387" s="1050"/>
      <c r="F387" s="1051"/>
      <c r="G387" s="1051"/>
    </row>
    <row r="388" spans="1:7">
      <c r="A388" s="1050"/>
      <c r="B388" s="1050"/>
      <c r="C388" s="1050"/>
      <c r="D388" s="1050"/>
      <c r="E388" s="1050"/>
      <c r="F388" s="1051"/>
      <c r="G388" s="1051"/>
    </row>
    <row r="389" spans="1:7">
      <c r="A389" s="1050"/>
      <c r="B389" s="1050"/>
      <c r="C389" s="1050"/>
      <c r="D389" s="1050"/>
      <c r="E389" s="1050"/>
      <c r="F389" s="1051"/>
      <c r="G389" s="1051"/>
    </row>
    <row r="390" spans="1:7">
      <c r="A390" s="1050"/>
      <c r="B390" s="1050"/>
      <c r="C390" s="1050"/>
      <c r="D390" s="1050"/>
      <c r="E390" s="1050"/>
      <c r="F390" s="1051"/>
      <c r="G390" s="1051"/>
    </row>
    <row r="391" spans="1:7">
      <c r="A391" s="1050"/>
      <c r="B391" s="1050"/>
      <c r="C391" s="1050"/>
      <c r="D391" s="1050"/>
      <c r="E391" s="1050"/>
      <c r="F391" s="1051"/>
      <c r="G391" s="1051"/>
    </row>
    <row r="392" spans="1:7">
      <c r="A392" s="1050"/>
      <c r="B392" s="1050"/>
      <c r="C392" s="1050"/>
      <c r="D392" s="1050"/>
      <c r="E392" s="1050"/>
      <c r="F392" s="1051"/>
      <c r="G392" s="1051"/>
    </row>
    <row r="393" spans="1:7">
      <c r="A393" s="1050"/>
      <c r="B393" s="1050"/>
      <c r="C393" s="1050"/>
      <c r="D393" s="1050"/>
      <c r="E393" s="1050"/>
      <c r="F393" s="1051"/>
      <c r="G393" s="1051"/>
    </row>
    <row r="394" spans="1:7">
      <c r="A394" s="1050"/>
      <c r="B394" s="1050"/>
      <c r="C394" s="1050"/>
      <c r="D394" s="1050"/>
      <c r="E394" s="1050"/>
      <c r="F394" s="1051"/>
      <c r="G394" s="1051"/>
    </row>
    <row r="395" spans="1:7">
      <c r="A395" s="1050"/>
      <c r="B395" s="1050"/>
      <c r="C395" s="1050"/>
      <c r="D395" s="1050"/>
      <c r="E395" s="1050"/>
      <c r="F395" s="1051"/>
      <c r="G395" s="1051"/>
    </row>
    <row r="396" spans="1:7">
      <c r="A396" s="1050"/>
      <c r="B396" s="1050"/>
      <c r="C396" s="1050"/>
      <c r="D396" s="1050"/>
      <c r="E396" s="1050"/>
      <c r="F396" s="1051"/>
      <c r="G396" s="1051"/>
    </row>
    <row r="397" spans="1:7">
      <c r="A397" s="1050"/>
      <c r="B397" s="1050"/>
      <c r="C397" s="1050"/>
      <c r="D397" s="1050"/>
      <c r="E397" s="1050"/>
      <c r="F397" s="1051"/>
      <c r="G397" s="1051"/>
    </row>
    <row r="398" spans="1:7">
      <c r="A398" s="1050"/>
      <c r="B398" s="1050"/>
      <c r="C398" s="1050"/>
      <c r="D398" s="1050"/>
      <c r="E398" s="1050"/>
      <c r="F398" s="1051"/>
      <c r="G398" s="1051"/>
    </row>
    <row r="399" spans="1:7">
      <c r="A399" s="1050"/>
      <c r="B399" s="1050"/>
      <c r="C399" s="1050"/>
      <c r="D399" s="1050"/>
      <c r="E399" s="1050"/>
      <c r="F399" s="1051"/>
      <c r="G399" s="1051"/>
    </row>
    <row r="400" spans="1:7">
      <c r="A400" s="1050"/>
      <c r="B400" s="1050"/>
      <c r="C400" s="1050"/>
      <c r="D400" s="1050"/>
      <c r="E400" s="1050"/>
      <c r="F400" s="1051"/>
      <c r="G400" s="1051"/>
    </row>
    <row r="401" spans="1:7">
      <c r="A401" s="1050"/>
      <c r="B401" s="1050"/>
      <c r="C401" s="1050"/>
      <c r="D401" s="1050"/>
      <c r="E401" s="1050"/>
      <c r="F401" s="1051"/>
      <c r="G401" s="1051"/>
    </row>
    <row r="402" spans="1:7">
      <c r="A402" s="1050"/>
      <c r="B402" s="1050"/>
      <c r="C402" s="1050"/>
      <c r="D402" s="1050"/>
      <c r="E402" s="1050"/>
      <c r="F402" s="1051"/>
      <c r="G402" s="1051"/>
    </row>
    <row r="403" spans="1:7">
      <c r="A403" s="1050"/>
      <c r="B403" s="1050"/>
      <c r="C403" s="1050"/>
      <c r="D403" s="1050"/>
      <c r="E403" s="1050"/>
      <c r="F403" s="1051"/>
      <c r="G403" s="1051"/>
    </row>
    <row r="404" spans="1:7">
      <c r="A404" s="1050"/>
      <c r="B404" s="1050"/>
      <c r="C404" s="1050"/>
      <c r="D404" s="1050"/>
      <c r="E404" s="1050"/>
      <c r="F404" s="1051"/>
      <c r="G404" s="1051"/>
    </row>
    <row r="405" spans="1:7">
      <c r="A405" s="1050"/>
      <c r="B405" s="1050"/>
      <c r="C405" s="1050"/>
      <c r="D405" s="1050"/>
      <c r="E405" s="1050"/>
      <c r="F405" s="1051"/>
      <c r="G405" s="1051"/>
    </row>
    <row r="406" spans="1:7">
      <c r="A406" s="1050"/>
      <c r="B406" s="1050"/>
      <c r="C406" s="1050"/>
      <c r="D406" s="1050"/>
      <c r="E406" s="1050"/>
      <c r="F406" s="1051"/>
      <c r="G406" s="1051"/>
    </row>
    <row r="407" spans="1:7">
      <c r="A407" s="1050"/>
      <c r="B407" s="1050"/>
      <c r="C407" s="1050"/>
      <c r="D407" s="1050"/>
      <c r="E407" s="1050"/>
      <c r="F407" s="1051"/>
      <c r="G407" s="1051"/>
    </row>
    <row r="408" spans="1:7">
      <c r="A408" s="1050"/>
      <c r="B408" s="1050"/>
      <c r="C408" s="1050"/>
      <c r="D408" s="1050"/>
      <c r="E408" s="1050"/>
      <c r="F408" s="1051"/>
      <c r="G408" s="1051"/>
    </row>
    <row r="409" spans="1:7">
      <c r="A409" s="1050"/>
      <c r="B409" s="1050"/>
      <c r="C409" s="1050"/>
      <c r="D409" s="1050"/>
      <c r="E409" s="1050"/>
      <c r="F409" s="1051"/>
      <c r="G409" s="1051"/>
    </row>
    <row r="410" spans="1:7">
      <c r="A410" s="1050"/>
      <c r="B410" s="1050"/>
      <c r="C410" s="1050"/>
      <c r="D410" s="1050"/>
      <c r="E410" s="1050"/>
      <c r="F410" s="1051"/>
      <c r="G410" s="1051"/>
    </row>
    <row r="411" spans="1:7">
      <c r="A411" s="1050"/>
      <c r="B411" s="1050"/>
      <c r="C411" s="1050"/>
      <c r="D411" s="1050"/>
      <c r="E411" s="1050"/>
      <c r="F411" s="1051"/>
      <c r="G411" s="1051"/>
    </row>
    <row r="412" spans="1:7">
      <c r="A412" s="1050"/>
      <c r="B412" s="1050"/>
      <c r="C412" s="1050"/>
      <c r="D412" s="1050"/>
      <c r="E412" s="1050"/>
      <c r="F412" s="1051"/>
      <c r="G412" s="1051"/>
    </row>
    <row r="413" spans="1:7">
      <c r="A413" s="1050"/>
      <c r="B413" s="1050"/>
      <c r="C413" s="1050"/>
      <c r="D413" s="1050"/>
      <c r="E413" s="1050"/>
      <c r="F413" s="1051"/>
      <c r="G413" s="1051"/>
    </row>
    <row r="414" spans="1:7">
      <c r="A414" s="1050"/>
      <c r="B414" s="1050"/>
      <c r="C414" s="1050"/>
      <c r="D414" s="1050"/>
      <c r="E414" s="1050"/>
      <c r="F414" s="1051"/>
      <c r="G414" s="1051"/>
    </row>
    <row r="415" spans="1:7">
      <c r="A415" s="1050"/>
      <c r="B415" s="1050"/>
      <c r="C415" s="1050"/>
      <c r="D415" s="1050"/>
      <c r="E415" s="1050"/>
      <c r="F415" s="1051"/>
      <c r="G415" s="1051"/>
    </row>
    <row r="416" spans="1:7">
      <c r="A416" s="1050"/>
      <c r="B416" s="1050"/>
      <c r="C416" s="1050"/>
      <c r="D416" s="1050"/>
      <c r="E416" s="1050"/>
      <c r="F416" s="1051"/>
      <c r="G416" s="1051"/>
    </row>
    <row r="417" spans="1:7">
      <c r="A417" s="1050"/>
      <c r="B417" s="1050"/>
      <c r="C417" s="1050"/>
      <c r="D417" s="1050"/>
      <c r="E417" s="1050"/>
      <c r="F417" s="1051"/>
      <c r="G417" s="1051"/>
    </row>
    <row r="418" spans="1:7">
      <c r="A418" s="1050"/>
      <c r="B418" s="1050"/>
      <c r="C418" s="1050"/>
      <c r="D418" s="1050"/>
      <c r="E418" s="1050"/>
      <c r="F418" s="1051"/>
      <c r="G418" s="1051"/>
    </row>
    <row r="419" spans="1:7">
      <c r="A419" s="1050"/>
      <c r="B419" s="1050"/>
      <c r="C419" s="1050"/>
      <c r="D419" s="1050"/>
      <c r="E419" s="1050"/>
      <c r="F419" s="1051"/>
      <c r="G419" s="1051"/>
    </row>
    <row r="420" spans="1:7">
      <c r="A420" s="1050"/>
      <c r="B420" s="1050"/>
      <c r="C420" s="1050"/>
      <c r="D420" s="1050"/>
      <c r="E420" s="1050"/>
      <c r="F420" s="1051"/>
      <c r="G420" s="1051"/>
    </row>
    <row r="421" spans="1:7">
      <c r="A421" s="1050"/>
      <c r="B421" s="1050"/>
      <c r="C421" s="1050"/>
      <c r="D421" s="1050"/>
      <c r="E421" s="1050"/>
      <c r="F421" s="1051"/>
      <c r="G421" s="1051"/>
    </row>
    <row r="422" spans="1:7">
      <c r="A422" s="1050"/>
      <c r="B422" s="1050"/>
      <c r="C422" s="1050"/>
      <c r="D422" s="1050"/>
      <c r="E422" s="1050"/>
      <c r="F422" s="1051"/>
      <c r="G422" s="1051"/>
    </row>
    <row r="423" spans="1:7">
      <c r="A423" s="1050"/>
      <c r="B423" s="1050"/>
      <c r="C423" s="1050"/>
      <c r="D423" s="1050"/>
      <c r="E423" s="1050"/>
      <c r="F423" s="1051"/>
      <c r="G423" s="1051"/>
    </row>
    <row r="424" spans="1:7">
      <c r="A424" s="1050"/>
      <c r="B424" s="1050"/>
      <c r="C424" s="1050"/>
      <c r="D424" s="1050"/>
      <c r="E424" s="1050"/>
      <c r="F424" s="1051"/>
      <c r="G424" s="1051"/>
    </row>
    <row r="425" spans="1:7">
      <c r="A425" s="1050"/>
      <c r="B425" s="1050"/>
      <c r="C425" s="1050"/>
      <c r="D425" s="1050"/>
      <c r="E425" s="1050"/>
      <c r="F425" s="1051"/>
      <c r="G425" s="1051"/>
    </row>
    <row r="426" spans="1:7">
      <c r="A426" s="1050"/>
      <c r="B426" s="1050"/>
      <c r="C426" s="1050"/>
      <c r="D426" s="1050"/>
      <c r="E426" s="1050"/>
      <c r="F426" s="1051"/>
      <c r="G426" s="1051"/>
    </row>
    <row r="427" spans="1:7">
      <c r="A427" s="1050"/>
      <c r="B427" s="1050"/>
      <c r="C427" s="1050"/>
      <c r="D427" s="1050"/>
      <c r="E427" s="1050"/>
      <c r="F427" s="1051"/>
      <c r="G427" s="1051"/>
    </row>
    <row r="428" spans="1:7">
      <c r="A428" s="1050"/>
      <c r="B428" s="1050"/>
      <c r="C428" s="1050"/>
      <c r="D428" s="1050"/>
      <c r="E428" s="1050"/>
      <c r="F428" s="1051"/>
      <c r="G428" s="1051"/>
    </row>
    <row r="429" spans="1:7">
      <c r="A429" s="1050"/>
      <c r="B429" s="1050"/>
      <c r="C429" s="1050"/>
      <c r="D429" s="1050"/>
      <c r="E429" s="1050"/>
      <c r="F429" s="1051"/>
      <c r="G429" s="1051"/>
    </row>
    <row r="430" spans="1:7">
      <c r="A430" s="1050"/>
      <c r="B430" s="1050"/>
      <c r="C430" s="1050"/>
      <c r="D430" s="1050"/>
      <c r="E430" s="1050"/>
      <c r="F430" s="1051"/>
      <c r="G430" s="1051"/>
    </row>
    <row r="431" spans="1:7">
      <c r="A431" s="1050"/>
      <c r="B431" s="1050"/>
      <c r="C431" s="1050"/>
      <c r="D431" s="1050"/>
      <c r="E431" s="1050"/>
      <c r="F431" s="1051"/>
      <c r="G431" s="1051"/>
    </row>
    <row r="432" spans="1:7">
      <c r="A432" s="1050"/>
      <c r="B432" s="1050"/>
      <c r="C432" s="1050"/>
      <c r="D432" s="1050"/>
      <c r="E432" s="1050"/>
      <c r="F432" s="1051"/>
      <c r="G432" s="1051"/>
    </row>
    <row r="433" spans="1:7">
      <c r="A433" s="1050"/>
      <c r="B433" s="1050"/>
      <c r="C433" s="1050"/>
      <c r="D433" s="1050"/>
      <c r="E433" s="1050"/>
      <c r="F433" s="1051"/>
      <c r="G433" s="1051"/>
    </row>
    <row r="434" spans="1:7">
      <c r="A434" s="1050"/>
      <c r="B434" s="1050"/>
      <c r="C434" s="1050"/>
      <c r="D434" s="1050"/>
      <c r="E434" s="1050"/>
      <c r="F434" s="1051"/>
      <c r="G434" s="1051"/>
    </row>
    <row r="435" spans="1:7">
      <c r="A435" s="1050"/>
      <c r="B435" s="1050"/>
      <c r="C435" s="1050"/>
      <c r="D435" s="1050"/>
      <c r="E435" s="1050"/>
      <c r="F435" s="1051"/>
      <c r="G435" s="1051"/>
    </row>
    <row r="436" spans="1:7">
      <c r="A436" s="1050"/>
      <c r="B436" s="1050"/>
      <c r="C436" s="1050"/>
      <c r="D436" s="1050"/>
      <c r="E436" s="1050"/>
      <c r="F436" s="1051"/>
      <c r="G436" s="1051"/>
    </row>
    <row r="437" spans="1:7">
      <c r="A437" s="1050"/>
      <c r="B437" s="1050"/>
      <c r="C437" s="1050"/>
      <c r="D437" s="1050"/>
      <c r="E437" s="1050"/>
      <c r="F437" s="1051"/>
      <c r="G437" s="1051"/>
    </row>
    <row r="438" spans="1:7">
      <c r="A438" s="1050"/>
      <c r="B438" s="1050"/>
      <c r="C438" s="1050"/>
      <c r="D438" s="1050"/>
      <c r="E438" s="1050"/>
      <c r="F438" s="1051"/>
      <c r="G438" s="1051"/>
    </row>
    <row r="439" spans="1:7">
      <c r="A439" s="1050"/>
      <c r="B439" s="1050"/>
      <c r="C439" s="1050"/>
      <c r="D439" s="1050"/>
      <c r="E439" s="1050"/>
      <c r="F439" s="1051"/>
      <c r="G439" s="1051"/>
    </row>
    <row r="440" spans="1:7">
      <c r="A440" s="1050"/>
      <c r="B440" s="1050"/>
      <c r="C440" s="1050"/>
      <c r="D440" s="1050"/>
      <c r="E440" s="1050"/>
      <c r="F440" s="1051"/>
      <c r="G440" s="1051"/>
    </row>
    <row r="441" spans="1:7">
      <c r="A441" s="1050"/>
      <c r="B441" s="1050"/>
      <c r="C441" s="1050"/>
      <c r="D441" s="1050"/>
      <c r="E441" s="1050"/>
      <c r="F441" s="1051"/>
      <c r="G441" s="1051"/>
    </row>
    <row r="442" spans="1:7">
      <c r="A442" s="1050"/>
      <c r="B442" s="1050"/>
      <c r="C442" s="1050"/>
      <c r="D442" s="1050"/>
      <c r="E442" s="1050"/>
      <c r="F442" s="1051"/>
      <c r="G442" s="1051"/>
    </row>
    <row r="443" spans="1:7">
      <c r="A443" s="1050"/>
      <c r="B443" s="1050"/>
      <c r="C443" s="1050"/>
      <c r="D443" s="1050"/>
      <c r="E443" s="1050"/>
      <c r="F443" s="1051"/>
      <c r="G443" s="1051"/>
    </row>
    <row r="444" spans="1:7">
      <c r="A444" s="1050"/>
      <c r="B444" s="1050"/>
      <c r="C444" s="1050"/>
      <c r="D444" s="1050"/>
      <c r="E444" s="1050"/>
      <c r="F444" s="1051"/>
      <c r="G444" s="1051"/>
    </row>
    <row r="445" spans="1:7">
      <c r="A445" s="1050"/>
      <c r="B445" s="1050"/>
      <c r="C445" s="1050"/>
      <c r="D445" s="1050"/>
      <c r="E445" s="1050"/>
      <c r="F445" s="1051"/>
      <c r="G445" s="1051"/>
    </row>
    <row r="446" spans="1:7">
      <c r="A446" s="1050"/>
      <c r="B446" s="1050"/>
      <c r="C446" s="1050"/>
      <c r="D446" s="1050"/>
      <c r="E446" s="1050"/>
      <c r="F446" s="1051"/>
      <c r="G446" s="1051"/>
    </row>
    <row r="447" spans="1:7">
      <c r="A447" s="1050"/>
      <c r="B447" s="1050"/>
      <c r="C447" s="1050"/>
      <c r="D447" s="1050"/>
      <c r="E447" s="1050"/>
      <c r="F447" s="1051"/>
      <c r="G447" s="1051"/>
    </row>
    <row r="448" spans="1:7">
      <c r="A448" s="1050"/>
      <c r="B448" s="1050"/>
      <c r="C448" s="1050"/>
      <c r="D448" s="1050"/>
      <c r="E448" s="1050"/>
      <c r="F448" s="1051"/>
      <c r="G448" s="1051"/>
    </row>
    <row r="449" spans="1:7">
      <c r="A449" s="1050"/>
      <c r="B449" s="1050"/>
      <c r="C449" s="1050"/>
      <c r="D449" s="1050"/>
      <c r="E449" s="1050"/>
      <c r="F449" s="1051"/>
      <c r="G449" s="1051"/>
    </row>
    <row r="450" spans="1:7">
      <c r="A450" s="1050"/>
      <c r="B450" s="1050"/>
      <c r="C450" s="1050"/>
      <c r="D450" s="1050"/>
      <c r="E450" s="1050"/>
      <c r="F450" s="1051"/>
      <c r="G450" s="1051"/>
    </row>
    <row r="451" spans="1:7">
      <c r="A451" s="1050"/>
      <c r="B451" s="1050"/>
      <c r="C451" s="1050"/>
      <c r="D451" s="1050"/>
      <c r="E451" s="1050"/>
      <c r="F451" s="1051"/>
      <c r="G451" s="1051"/>
    </row>
    <row r="452" spans="1:7">
      <c r="A452" s="1050"/>
      <c r="B452" s="1050"/>
      <c r="C452" s="1050"/>
      <c r="D452" s="1050"/>
      <c r="E452" s="1050"/>
      <c r="F452" s="1051"/>
      <c r="G452" s="1051"/>
    </row>
    <row r="453" spans="1:7">
      <c r="A453" s="1050"/>
      <c r="B453" s="1050"/>
      <c r="C453" s="1050"/>
      <c r="D453" s="1050"/>
      <c r="E453" s="1050"/>
      <c r="F453" s="1051"/>
      <c r="G453" s="1051"/>
    </row>
    <row r="454" spans="1:7">
      <c r="A454" s="1050"/>
      <c r="B454" s="1050"/>
      <c r="C454" s="1050"/>
      <c r="D454" s="1050"/>
      <c r="E454" s="1050"/>
      <c r="F454" s="1051"/>
      <c r="G454" s="1051"/>
    </row>
    <row r="455" spans="1:7">
      <c r="A455" s="1050"/>
      <c r="B455" s="1050"/>
      <c r="C455" s="1050"/>
      <c r="D455" s="1050"/>
      <c r="E455" s="1050"/>
      <c r="F455" s="1051"/>
      <c r="G455" s="1051"/>
    </row>
    <row r="456" spans="1:7">
      <c r="A456" s="1050"/>
      <c r="B456" s="1050"/>
      <c r="C456" s="1050"/>
      <c r="D456" s="1050"/>
      <c r="E456" s="1050"/>
      <c r="F456" s="1051"/>
      <c r="G456" s="1051"/>
    </row>
    <row r="457" spans="1:7">
      <c r="A457" s="1050"/>
      <c r="B457" s="1050"/>
      <c r="C457" s="1050"/>
      <c r="D457" s="1050"/>
      <c r="E457" s="1050"/>
      <c r="F457" s="1051"/>
      <c r="G457" s="1051"/>
    </row>
    <row r="458" spans="1:7">
      <c r="A458" s="1050"/>
      <c r="B458" s="1050"/>
      <c r="C458" s="1050"/>
      <c r="D458" s="1050"/>
      <c r="E458" s="1050"/>
      <c r="F458" s="1051"/>
      <c r="G458" s="1051"/>
    </row>
    <row r="459" spans="1:7">
      <c r="A459" s="1050"/>
      <c r="B459" s="1050"/>
      <c r="C459" s="1050"/>
      <c r="D459" s="1050"/>
      <c r="E459" s="1050"/>
      <c r="F459" s="1051"/>
      <c r="G459" s="1051"/>
    </row>
    <row r="460" spans="1:7">
      <c r="A460" s="1050"/>
      <c r="B460" s="1050"/>
      <c r="C460" s="1050"/>
      <c r="D460" s="1050"/>
      <c r="E460" s="1050"/>
      <c r="F460" s="1051"/>
      <c r="G460" s="1051"/>
    </row>
    <row r="461" spans="1:7">
      <c r="A461" s="1050"/>
      <c r="B461" s="1050"/>
      <c r="C461" s="1050"/>
      <c r="D461" s="1050"/>
      <c r="E461" s="1050"/>
      <c r="F461" s="1051"/>
      <c r="G461" s="1051"/>
    </row>
    <row r="462" spans="1:7">
      <c r="A462" s="1050"/>
      <c r="B462" s="1050"/>
      <c r="C462" s="1050"/>
      <c r="D462" s="1050"/>
      <c r="E462" s="1050"/>
      <c r="F462" s="1051"/>
      <c r="G462" s="1051"/>
    </row>
    <row r="463" spans="1:7">
      <c r="A463" s="1050"/>
      <c r="B463" s="1050"/>
      <c r="C463" s="1050"/>
      <c r="D463" s="1050"/>
      <c r="E463" s="1050"/>
      <c r="F463" s="1051"/>
      <c r="G463" s="1051"/>
    </row>
    <row r="464" spans="1:7">
      <c r="A464" s="1050"/>
      <c r="B464" s="1050"/>
      <c r="C464" s="1050"/>
      <c r="D464" s="1050"/>
      <c r="E464" s="1050"/>
      <c r="F464" s="1051"/>
      <c r="G464" s="1051"/>
    </row>
    <row r="465" spans="1:7">
      <c r="A465" s="1050"/>
      <c r="B465" s="1050"/>
      <c r="C465" s="1050"/>
      <c r="D465" s="1050"/>
      <c r="E465" s="1050"/>
      <c r="F465" s="1051"/>
      <c r="G465" s="1051"/>
    </row>
    <row r="466" spans="1:7">
      <c r="A466" s="1050"/>
      <c r="B466" s="1050"/>
      <c r="C466" s="1050"/>
      <c r="D466" s="1050"/>
      <c r="E466" s="1050"/>
      <c r="F466" s="1051"/>
      <c r="G466" s="1051"/>
    </row>
    <row r="467" spans="1:7">
      <c r="A467" s="1050"/>
      <c r="B467" s="1050"/>
      <c r="C467" s="1050"/>
      <c r="D467" s="1050"/>
      <c r="E467" s="1050"/>
      <c r="F467" s="1051"/>
      <c r="G467" s="1051"/>
    </row>
    <row r="468" spans="1:7">
      <c r="A468" s="1050"/>
      <c r="B468" s="1050"/>
      <c r="C468" s="1050"/>
      <c r="D468" s="1050"/>
      <c r="E468" s="1050"/>
      <c r="F468" s="1051"/>
      <c r="G468" s="1051"/>
    </row>
    <row r="469" spans="1:7">
      <c r="A469" s="1050"/>
      <c r="B469" s="1050"/>
      <c r="C469" s="1050"/>
      <c r="D469" s="1050"/>
      <c r="E469" s="1050"/>
      <c r="F469" s="1051"/>
      <c r="G469" s="1051"/>
    </row>
    <row r="470" spans="1:7">
      <c r="A470" s="1050"/>
      <c r="B470" s="1050"/>
      <c r="C470" s="1050"/>
      <c r="D470" s="1050"/>
      <c r="E470" s="1050"/>
      <c r="F470" s="1051"/>
      <c r="G470" s="1051"/>
    </row>
    <row r="471" spans="1:7">
      <c r="A471" s="1050"/>
      <c r="B471" s="1050"/>
      <c r="C471" s="1050"/>
      <c r="D471" s="1050"/>
      <c r="E471" s="1050"/>
      <c r="F471" s="1051"/>
      <c r="G471" s="1051"/>
    </row>
    <row r="472" spans="1:7">
      <c r="A472" s="1050"/>
      <c r="B472" s="1050"/>
      <c r="C472" s="1050"/>
      <c r="D472" s="1050"/>
      <c r="E472" s="1050"/>
      <c r="F472" s="1051"/>
      <c r="G472" s="1051"/>
    </row>
    <row r="473" spans="1:7">
      <c r="A473" s="1050"/>
      <c r="B473" s="1050"/>
      <c r="C473" s="1050"/>
      <c r="D473" s="1050"/>
      <c r="E473" s="1050"/>
      <c r="F473" s="1051"/>
      <c r="G473" s="1051"/>
    </row>
    <row r="474" spans="1:7">
      <c r="A474" s="1050"/>
      <c r="B474" s="1050"/>
      <c r="C474" s="1050"/>
      <c r="D474" s="1050"/>
      <c r="E474" s="1050"/>
      <c r="F474" s="1051"/>
      <c r="G474" s="1051"/>
    </row>
    <row r="475" spans="1:7">
      <c r="A475" s="1050"/>
      <c r="B475" s="1050"/>
      <c r="C475" s="1050"/>
      <c r="D475" s="1050"/>
      <c r="E475" s="1050"/>
      <c r="F475" s="1051"/>
      <c r="G475" s="1051"/>
    </row>
    <row r="476" spans="1:7">
      <c r="A476" s="1050"/>
      <c r="B476" s="1050"/>
      <c r="C476" s="1050"/>
      <c r="D476" s="1050"/>
      <c r="E476" s="1050"/>
      <c r="F476" s="1051"/>
      <c r="G476" s="1051"/>
    </row>
    <row r="477" spans="1:7">
      <c r="A477" s="1050"/>
      <c r="B477" s="1050"/>
      <c r="C477" s="1050"/>
      <c r="D477" s="1050"/>
      <c r="E477" s="1050"/>
      <c r="F477" s="1051"/>
      <c r="G477" s="1051"/>
    </row>
    <row r="478" spans="1:7">
      <c r="A478" s="1050"/>
      <c r="B478" s="1050"/>
      <c r="C478" s="1050"/>
      <c r="D478" s="1050"/>
      <c r="E478" s="1050"/>
      <c r="F478" s="1051"/>
      <c r="G478" s="1051"/>
    </row>
    <row r="479" spans="1:7">
      <c r="A479" s="1050"/>
      <c r="B479" s="1050"/>
      <c r="C479" s="1050"/>
      <c r="D479" s="1050"/>
      <c r="E479" s="1050"/>
      <c r="F479" s="1051"/>
      <c r="G479" s="1051"/>
    </row>
    <row r="480" spans="1:7">
      <c r="A480" s="1050"/>
      <c r="B480" s="1050"/>
      <c r="C480" s="1050"/>
      <c r="D480" s="1050"/>
      <c r="E480" s="1050"/>
      <c r="F480" s="1051"/>
      <c r="G480" s="1051"/>
    </row>
    <row r="481" spans="1:7">
      <c r="A481" s="1050"/>
      <c r="B481" s="1050"/>
      <c r="C481" s="1050"/>
      <c r="D481" s="1050"/>
      <c r="E481" s="1050"/>
      <c r="F481" s="1051"/>
      <c r="G481" s="1051"/>
    </row>
    <row r="482" spans="1:7">
      <c r="A482" s="1050"/>
      <c r="B482" s="1050"/>
      <c r="C482" s="1050"/>
      <c r="D482" s="1050"/>
      <c r="E482" s="1050"/>
      <c r="F482" s="1051"/>
      <c r="G482" s="1051"/>
    </row>
    <row r="483" spans="1:7">
      <c r="A483" s="1050"/>
      <c r="B483" s="1050"/>
      <c r="C483" s="1050"/>
      <c r="D483" s="1050"/>
      <c r="E483" s="1050"/>
      <c r="F483" s="1051"/>
      <c r="G483" s="1051"/>
    </row>
    <row r="484" spans="1:7">
      <c r="A484" s="1050"/>
      <c r="B484" s="1050"/>
      <c r="C484" s="1050"/>
      <c r="D484" s="1050"/>
      <c r="E484" s="1050"/>
      <c r="F484" s="1051"/>
      <c r="G484" s="1051"/>
    </row>
    <row r="485" spans="1:7">
      <c r="A485" s="1050"/>
      <c r="B485" s="1050"/>
      <c r="C485" s="1050"/>
      <c r="D485" s="1050"/>
      <c r="E485" s="1050"/>
      <c r="F485" s="1051"/>
      <c r="G485" s="1051"/>
    </row>
    <row r="486" spans="1:7">
      <c r="A486" s="1050"/>
      <c r="B486" s="1050"/>
      <c r="C486" s="1050"/>
      <c r="D486" s="1050"/>
      <c r="E486" s="1050"/>
      <c r="F486" s="1051"/>
      <c r="G486" s="1051"/>
    </row>
    <row r="487" spans="1:7">
      <c r="A487" s="1050"/>
      <c r="B487" s="1050"/>
      <c r="C487" s="1050"/>
      <c r="D487" s="1050"/>
      <c r="E487" s="1050"/>
      <c r="F487" s="1051"/>
      <c r="G487" s="1051"/>
    </row>
    <row r="488" spans="1:7">
      <c r="A488" s="1050"/>
      <c r="B488" s="1050"/>
      <c r="C488" s="1050"/>
      <c r="D488" s="1050"/>
      <c r="E488" s="1050"/>
      <c r="F488" s="1051"/>
      <c r="G488" s="1051"/>
    </row>
    <row r="489" spans="1:7">
      <c r="A489" s="1050"/>
      <c r="B489" s="1050"/>
      <c r="C489" s="1050"/>
      <c r="D489" s="1050"/>
      <c r="E489" s="1050"/>
      <c r="F489" s="1051"/>
      <c r="G489" s="1051"/>
    </row>
    <row r="490" spans="1:7">
      <c r="A490" s="1050"/>
      <c r="B490" s="1050"/>
      <c r="C490" s="1050"/>
      <c r="D490" s="1050"/>
      <c r="E490" s="1050"/>
      <c r="F490" s="1051"/>
      <c r="G490" s="1051"/>
    </row>
    <row r="491" spans="1:7">
      <c r="A491" s="1050"/>
      <c r="B491" s="1050"/>
      <c r="C491" s="1050"/>
      <c r="D491" s="1050"/>
      <c r="E491" s="1050"/>
      <c r="F491" s="1051"/>
      <c r="G491" s="1051"/>
    </row>
    <row r="492" spans="1:7">
      <c r="A492" s="1050"/>
      <c r="B492" s="1050"/>
      <c r="C492" s="1050"/>
      <c r="D492" s="1050"/>
      <c r="E492" s="1050"/>
      <c r="F492" s="1051"/>
      <c r="G492" s="1051"/>
    </row>
    <row r="493" spans="1:7">
      <c r="A493" s="1050"/>
      <c r="B493" s="1050"/>
      <c r="C493" s="1050"/>
      <c r="D493" s="1050"/>
      <c r="E493" s="1050"/>
      <c r="F493" s="1051"/>
      <c r="G493" s="1051"/>
    </row>
    <row r="494" spans="1:7">
      <c r="A494" s="1050"/>
      <c r="B494" s="1050"/>
      <c r="C494" s="1050"/>
      <c r="D494" s="1050"/>
      <c r="E494" s="1050"/>
      <c r="F494" s="1051"/>
      <c r="G494" s="1051"/>
    </row>
    <row r="495" spans="1:7">
      <c r="A495" s="1050"/>
      <c r="B495" s="1050"/>
      <c r="C495" s="1050"/>
      <c r="D495" s="1050"/>
      <c r="E495" s="1050"/>
      <c r="F495" s="1051"/>
      <c r="G495" s="1051"/>
    </row>
    <row r="496" spans="1:7">
      <c r="A496" s="1050"/>
      <c r="B496" s="1050"/>
      <c r="C496" s="1050"/>
      <c r="D496" s="1050"/>
      <c r="E496" s="1050"/>
      <c r="F496" s="1051"/>
      <c r="G496" s="1051"/>
    </row>
    <row r="497" spans="1:7">
      <c r="A497" s="1050"/>
      <c r="B497" s="1050"/>
      <c r="C497" s="1050"/>
      <c r="D497" s="1050"/>
      <c r="E497" s="1050"/>
      <c r="F497" s="1051"/>
      <c r="G497" s="1051"/>
    </row>
    <row r="498" spans="1:7">
      <c r="A498" s="1050"/>
      <c r="B498" s="1050"/>
      <c r="C498" s="1050"/>
      <c r="D498" s="1050"/>
      <c r="E498" s="1050"/>
      <c r="F498" s="1051"/>
      <c r="G498" s="1051"/>
    </row>
    <row r="499" spans="1:7">
      <c r="A499" s="1050"/>
      <c r="B499" s="1050"/>
      <c r="C499" s="1050"/>
      <c r="D499" s="1050"/>
      <c r="E499" s="1050"/>
      <c r="F499" s="1051"/>
      <c r="G499" s="1051"/>
    </row>
    <row r="500" spans="1:7">
      <c r="A500" s="1050"/>
      <c r="B500" s="1050"/>
      <c r="C500" s="1050"/>
      <c r="D500" s="1050"/>
      <c r="E500" s="1050"/>
      <c r="F500" s="1051"/>
      <c r="G500" s="1051"/>
    </row>
    <row r="501" spans="1:7">
      <c r="A501" s="1050"/>
      <c r="B501" s="1050"/>
      <c r="C501" s="1050"/>
      <c r="D501" s="1050"/>
      <c r="E501" s="1050"/>
      <c r="F501" s="1051"/>
      <c r="G501" s="1051"/>
    </row>
    <row r="502" spans="1:7">
      <c r="A502" s="1050"/>
      <c r="B502" s="1050"/>
      <c r="C502" s="1050"/>
      <c r="D502" s="1050"/>
      <c r="E502" s="1050"/>
      <c r="F502" s="1051"/>
      <c r="G502" s="1051"/>
    </row>
    <row r="503" spans="1:7">
      <c r="A503" s="1050"/>
      <c r="B503" s="1050"/>
      <c r="C503" s="1050"/>
      <c r="D503" s="1050"/>
      <c r="E503" s="1050"/>
      <c r="F503" s="1051"/>
      <c r="G503" s="1051"/>
    </row>
    <row r="504" spans="1:7">
      <c r="A504" s="1050"/>
      <c r="B504" s="1050"/>
      <c r="C504" s="1050"/>
      <c r="D504" s="1050"/>
      <c r="E504" s="1050"/>
      <c r="F504" s="1051"/>
      <c r="G504" s="1051"/>
    </row>
    <row r="505" spans="1:7">
      <c r="A505" s="1050"/>
      <c r="B505" s="1050"/>
      <c r="C505" s="1050"/>
      <c r="D505" s="1050"/>
      <c r="E505" s="1050"/>
      <c r="F505" s="1051"/>
      <c r="G505" s="1051"/>
    </row>
    <row r="506" spans="1:7">
      <c r="A506" s="1050"/>
      <c r="B506" s="1050"/>
      <c r="C506" s="1050"/>
      <c r="D506" s="1050"/>
      <c r="E506" s="1050"/>
      <c r="F506" s="1051"/>
      <c r="G506" s="1051"/>
    </row>
    <row r="507" spans="1:7">
      <c r="A507" s="1050"/>
      <c r="B507" s="1050"/>
      <c r="C507" s="1050"/>
      <c r="D507" s="1050"/>
      <c r="E507" s="1050"/>
      <c r="F507" s="1051"/>
      <c r="G507" s="1051"/>
    </row>
    <row r="508" spans="1:7">
      <c r="A508" s="1050"/>
      <c r="B508" s="1050"/>
      <c r="C508" s="1050"/>
      <c r="D508" s="1050"/>
      <c r="E508" s="1050"/>
      <c r="F508" s="1051"/>
      <c r="G508" s="1051"/>
    </row>
    <row r="509" spans="1:7">
      <c r="A509" s="1050"/>
      <c r="B509" s="1050"/>
      <c r="C509" s="1050"/>
      <c r="D509" s="1050"/>
      <c r="E509" s="1050"/>
      <c r="F509" s="1051"/>
      <c r="G509" s="1051"/>
    </row>
    <row r="510" spans="1:7">
      <c r="A510" s="1050"/>
      <c r="B510" s="1050"/>
      <c r="C510" s="1050"/>
      <c r="D510" s="1050"/>
      <c r="E510" s="1050"/>
      <c r="F510" s="1051"/>
      <c r="G510" s="1051"/>
    </row>
    <row r="511" spans="1:7">
      <c r="A511" s="1050"/>
      <c r="B511" s="1050"/>
      <c r="C511" s="1050"/>
      <c r="D511" s="1050"/>
      <c r="E511" s="1050"/>
      <c r="F511" s="1051"/>
      <c r="G511" s="1051"/>
    </row>
    <row r="512" spans="1:7">
      <c r="A512" s="1050"/>
      <c r="B512" s="1050"/>
      <c r="C512" s="1050"/>
      <c r="D512" s="1050"/>
      <c r="E512" s="1050"/>
      <c r="F512" s="1051"/>
      <c r="G512" s="1051"/>
    </row>
    <row r="513" spans="1:7">
      <c r="A513" s="1050"/>
      <c r="B513" s="1050"/>
      <c r="C513" s="1050"/>
      <c r="D513" s="1050"/>
      <c r="E513" s="1050"/>
      <c r="F513" s="1051"/>
      <c r="G513" s="1051"/>
    </row>
    <row r="514" spans="1:7">
      <c r="A514" s="1050"/>
      <c r="B514" s="1050"/>
      <c r="C514" s="1050"/>
      <c r="D514" s="1050"/>
      <c r="E514" s="1050"/>
      <c r="F514" s="1051"/>
      <c r="G514" s="1051"/>
    </row>
    <row r="515" spans="1:7">
      <c r="A515" s="1050"/>
      <c r="B515" s="1050"/>
      <c r="C515" s="1050"/>
      <c r="D515" s="1050"/>
      <c r="E515" s="1050"/>
      <c r="F515" s="1051"/>
      <c r="G515" s="1051"/>
    </row>
    <row r="516" spans="1:7">
      <c r="A516" s="1050"/>
      <c r="B516" s="1050"/>
      <c r="C516" s="1050"/>
      <c r="D516" s="1050"/>
      <c r="E516" s="1050"/>
      <c r="F516" s="1051"/>
      <c r="G516" s="1051"/>
    </row>
    <row r="517" spans="1:7">
      <c r="A517" s="1050"/>
      <c r="B517" s="1050"/>
      <c r="C517" s="1050"/>
      <c r="D517" s="1050"/>
      <c r="E517" s="1050"/>
      <c r="F517" s="1051"/>
      <c r="G517" s="1051"/>
    </row>
    <row r="518" spans="1:7">
      <c r="A518" s="1050"/>
      <c r="B518" s="1050"/>
      <c r="C518" s="1050"/>
      <c r="D518" s="1050"/>
      <c r="E518" s="1050"/>
      <c r="F518" s="1051"/>
      <c r="G518" s="1051"/>
    </row>
    <row r="519" spans="1:7">
      <c r="A519" s="1050"/>
      <c r="B519" s="1050"/>
      <c r="C519" s="1050"/>
      <c r="D519" s="1050"/>
      <c r="E519" s="1050"/>
      <c r="F519" s="1051"/>
      <c r="G519" s="1051"/>
    </row>
    <row r="520" spans="1:7">
      <c r="A520" s="1050"/>
      <c r="B520" s="1050"/>
      <c r="C520" s="1050"/>
      <c r="D520" s="1050"/>
      <c r="E520" s="1050"/>
      <c r="F520" s="1051"/>
      <c r="G520" s="1051"/>
    </row>
    <row r="521" spans="1:7">
      <c r="A521" s="1050"/>
      <c r="B521" s="1050"/>
      <c r="C521" s="1050"/>
      <c r="D521" s="1050"/>
      <c r="E521" s="1050"/>
      <c r="F521" s="1051"/>
      <c r="G521" s="1051"/>
    </row>
    <row r="522" spans="1:7">
      <c r="A522" s="1050"/>
      <c r="B522" s="1050"/>
      <c r="C522" s="1050"/>
      <c r="D522" s="1050"/>
      <c r="E522" s="1050"/>
      <c r="F522" s="1051"/>
      <c r="G522" s="1051"/>
    </row>
    <row r="523" spans="1:7">
      <c r="A523" s="1050"/>
      <c r="B523" s="1050"/>
      <c r="C523" s="1050"/>
      <c r="D523" s="1050"/>
      <c r="E523" s="1050"/>
      <c r="F523" s="1051"/>
      <c r="G523" s="1051"/>
    </row>
    <row r="524" spans="1:7">
      <c r="A524" s="1050"/>
      <c r="B524" s="1050"/>
      <c r="C524" s="1050"/>
      <c r="D524" s="1050"/>
      <c r="E524" s="1050"/>
      <c r="F524" s="1051"/>
      <c r="G524" s="1051"/>
    </row>
    <row r="525" spans="1:7">
      <c r="A525" s="1050"/>
      <c r="B525" s="1050"/>
      <c r="C525" s="1050"/>
      <c r="D525" s="1050"/>
      <c r="E525" s="1050"/>
      <c r="F525" s="1051"/>
      <c r="G525" s="1051"/>
    </row>
    <row r="526" spans="1:7">
      <c r="A526" s="1050"/>
      <c r="B526" s="1050"/>
      <c r="C526" s="1050"/>
      <c r="D526" s="1050"/>
      <c r="E526" s="1050"/>
      <c r="F526" s="1051"/>
      <c r="G526" s="1051"/>
    </row>
    <row r="527" spans="1:7">
      <c r="A527" s="1050"/>
      <c r="B527" s="1050"/>
      <c r="C527" s="1050"/>
      <c r="D527" s="1050"/>
      <c r="E527" s="1050"/>
      <c r="F527" s="1051"/>
      <c r="G527" s="1051"/>
    </row>
    <row r="528" spans="1:7">
      <c r="A528" s="1050"/>
      <c r="B528" s="1050"/>
      <c r="C528" s="1050"/>
      <c r="D528" s="1050"/>
      <c r="E528" s="1050"/>
      <c r="F528" s="1051"/>
      <c r="G528" s="1051"/>
    </row>
    <row r="529" spans="1:7">
      <c r="A529" s="1050"/>
      <c r="B529" s="1050"/>
      <c r="C529" s="1050"/>
      <c r="D529" s="1050"/>
      <c r="E529" s="1050"/>
      <c r="F529" s="1051"/>
      <c r="G529" s="1051"/>
    </row>
    <row r="530" spans="1:7">
      <c r="A530" s="1050"/>
      <c r="B530" s="1050"/>
      <c r="C530" s="1050"/>
      <c r="D530" s="1050"/>
      <c r="E530" s="1050"/>
      <c r="F530" s="1051"/>
      <c r="G530" s="1051"/>
    </row>
    <row r="531" spans="1:7">
      <c r="A531" s="1050"/>
      <c r="B531" s="1050"/>
      <c r="C531" s="1050"/>
      <c r="D531" s="1050"/>
      <c r="E531" s="1050"/>
      <c r="F531" s="1051"/>
      <c r="G531" s="1051"/>
    </row>
    <row r="532" spans="1:7">
      <c r="A532" s="1050"/>
      <c r="B532" s="1050"/>
      <c r="C532" s="1050"/>
      <c r="D532" s="1050"/>
      <c r="E532" s="1050"/>
      <c r="F532" s="1051"/>
      <c r="G532" s="1051"/>
    </row>
    <row r="533" spans="1:7">
      <c r="A533" s="1050"/>
      <c r="B533" s="1050"/>
      <c r="C533" s="1050"/>
      <c r="D533" s="1050"/>
      <c r="E533" s="1050"/>
      <c r="F533" s="1051"/>
      <c r="G533" s="1051"/>
    </row>
    <row r="534" spans="1:7">
      <c r="A534" s="1050"/>
      <c r="B534" s="1050"/>
      <c r="C534" s="1050"/>
      <c r="D534" s="1050"/>
      <c r="E534" s="1050"/>
      <c r="F534" s="1051"/>
      <c r="G534" s="1051"/>
    </row>
    <row r="535" spans="1:7">
      <c r="A535" s="1050"/>
      <c r="B535" s="1050"/>
      <c r="C535" s="1050"/>
      <c r="D535" s="1050"/>
      <c r="E535" s="1050"/>
      <c r="F535" s="1051"/>
      <c r="G535" s="1051"/>
    </row>
    <row r="536" spans="1:7">
      <c r="A536" s="1050"/>
      <c r="B536" s="1050"/>
      <c r="C536" s="1050"/>
      <c r="D536" s="1050"/>
      <c r="E536" s="1050"/>
      <c r="F536" s="1051"/>
      <c r="G536" s="1051"/>
    </row>
    <row r="537" spans="1:7">
      <c r="A537" s="1050"/>
      <c r="B537" s="1050"/>
      <c r="C537" s="1050"/>
      <c r="D537" s="1050"/>
      <c r="E537" s="1050"/>
      <c r="F537" s="1051"/>
      <c r="G537" s="1051"/>
    </row>
    <row r="538" spans="1:7">
      <c r="A538" s="1050"/>
      <c r="B538" s="1050"/>
      <c r="C538" s="1050"/>
      <c r="D538" s="1050"/>
      <c r="E538" s="1050"/>
      <c r="F538" s="1051"/>
      <c r="G538" s="1051"/>
    </row>
    <row r="539" spans="1:7">
      <c r="A539" s="1050"/>
      <c r="B539" s="1050"/>
      <c r="C539" s="1050"/>
      <c r="D539" s="1050"/>
      <c r="E539" s="1050"/>
      <c r="F539" s="1051"/>
      <c r="G539" s="1051"/>
    </row>
    <row r="540" spans="1:7">
      <c r="A540" s="1050"/>
      <c r="B540" s="1050"/>
      <c r="C540" s="1050"/>
      <c r="D540" s="1050"/>
      <c r="E540" s="1050"/>
      <c r="F540" s="1051"/>
      <c r="G540" s="1051"/>
    </row>
    <row r="541" spans="1:7">
      <c r="A541" s="1050"/>
      <c r="B541" s="1050"/>
      <c r="C541" s="1050"/>
      <c r="D541" s="1050"/>
      <c r="E541" s="1050"/>
      <c r="F541" s="1051"/>
      <c r="G541" s="1051"/>
    </row>
    <row r="542" spans="1:7">
      <c r="A542" s="1050"/>
      <c r="B542" s="1050"/>
      <c r="C542" s="1050"/>
      <c r="D542" s="1050"/>
      <c r="E542" s="1050"/>
      <c r="F542" s="1051"/>
      <c r="G542" s="1051"/>
    </row>
    <row r="543" spans="1:7">
      <c r="A543" s="1050"/>
      <c r="B543" s="1050"/>
      <c r="C543" s="1050"/>
      <c r="D543" s="1050"/>
      <c r="E543" s="1050"/>
      <c r="F543" s="1051"/>
      <c r="G543" s="1051"/>
    </row>
    <row r="544" spans="1:7">
      <c r="A544" s="1050"/>
      <c r="B544" s="1050"/>
      <c r="C544" s="1050"/>
      <c r="D544" s="1050"/>
      <c r="E544" s="1050"/>
      <c r="F544" s="1051"/>
      <c r="G544" s="1051"/>
    </row>
    <row r="545" spans="1:7">
      <c r="A545" s="1050"/>
      <c r="B545" s="1050"/>
      <c r="C545" s="1050"/>
      <c r="D545" s="1050"/>
      <c r="E545" s="1050"/>
      <c r="F545" s="1051"/>
      <c r="G545" s="1051"/>
    </row>
    <row r="546" spans="1:7">
      <c r="A546" s="1050"/>
      <c r="B546" s="1050"/>
      <c r="C546" s="1050"/>
      <c r="D546" s="1050"/>
      <c r="E546" s="1050"/>
      <c r="F546" s="1051"/>
      <c r="G546" s="1051"/>
    </row>
    <row r="547" spans="1:7">
      <c r="A547" s="1050"/>
      <c r="B547" s="1050"/>
      <c r="C547" s="1050"/>
      <c r="D547" s="1050"/>
      <c r="E547" s="1050"/>
      <c r="F547" s="1051"/>
      <c r="G547" s="1051"/>
    </row>
    <row r="548" spans="1:7">
      <c r="A548" s="1050"/>
      <c r="B548" s="1050"/>
      <c r="C548" s="1050"/>
      <c r="D548" s="1050"/>
      <c r="E548" s="1050"/>
      <c r="F548" s="1051"/>
      <c r="G548" s="1051"/>
    </row>
    <row r="549" spans="1:7">
      <c r="A549" s="1050"/>
      <c r="B549" s="1050"/>
      <c r="C549" s="1050"/>
      <c r="D549" s="1050"/>
      <c r="E549" s="1050"/>
      <c r="F549" s="1051"/>
      <c r="G549" s="1051"/>
    </row>
    <row r="550" spans="1:7">
      <c r="A550" s="1050"/>
      <c r="B550" s="1050"/>
      <c r="C550" s="1050"/>
      <c r="D550" s="1050"/>
      <c r="E550" s="1050"/>
      <c r="F550" s="1051"/>
      <c r="G550" s="1051"/>
    </row>
    <row r="551" spans="1:7">
      <c r="A551" s="1050"/>
      <c r="B551" s="1050"/>
      <c r="C551" s="1050"/>
      <c r="D551" s="1050"/>
      <c r="E551" s="1050"/>
      <c r="F551" s="1051"/>
      <c r="G551" s="1051"/>
    </row>
    <row r="552" spans="1:7">
      <c r="A552" s="1050"/>
      <c r="B552" s="1050"/>
      <c r="C552" s="1050"/>
      <c r="D552" s="1050"/>
      <c r="E552" s="1050"/>
      <c r="F552" s="1051"/>
      <c r="G552" s="1051"/>
    </row>
    <row r="553" spans="1:7">
      <c r="A553" s="1050"/>
      <c r="B553" s="1050"/>
      <c r="C553" s="1050"/>
      <c r="D553" s="1050"/>
      <c r="E553" s="1050"/>
      <c r="F553" s="1051"/>
      <c r="G553" s="1051"/>
    </row>
    <row r="554" spans="1:7">
      <c r="A554" s="1050"/>
      <c r="B554" s="1050"/>
      <c r="C554" s="1050"/>
      <c r="D554" s="1050"/>
      <c r="E554" s="1050"/>
      <c r="F554" s="1051"/>
      <c r="G554" s="1051"/>
    </row>
    <row r="555" spans="1:7">
      <c r="A555" s="1050"/>
      <c r="B555" s="1050"/>
      <c r="C555" s="1050"/>
      <c r="D555" s="1050"/>
      <c r="E555" s="1050"/>
      <c r="F555" s="1051"/>
      <c r="G555" s="1051"/>
    </row>
    <row r="556" spans="1:7">
      <c r="A556" s="1050"/>
      <c r="B556" s="1050"/>
      <c r="C556" s="1050"/>
      <c r="D556" s="1050"/>
      <c r="E556" s="1050"/>
      <c r="F556" s="1051"/>
      <c r="G556" s="1051"/>
    </row>
    <row r="557" spans="1:7">
      <c r="A557" s="1050"/>
      <c r="B557" s="1050"/>
      <c r="C557" s="1050"/>
      <c r="D557" s="1050"/>
      <c r="E557" s="1050"/>
      <c r="F557" s="1051"/>
      <c r="G557" s="1051"/>
    </row>
    <row r="558" spans="1:7">
      <c r="A558" s="1050"/>
      <c r="B558" s="1050"/>
      <c r="C558" s="1050"/>
      <c r="D558" s="1050"/>
      <c r="E558" s="1050"/>
      <c r="F558" s="1051"/>
      <c r="G558" s="1051"/>
    </row>
    <row r="559" spans="1:7">
      <c r="A559" s="1050"/>
      <c r="B559" s="1050"/>
      <c r="C559" s="1050"/>
      <c r="D559" s="1050"/>
      <c r="E559" s="1050"/>
      <c r="F559" s="1051"/>
      <c r="G559" s="1051"/>
    </row>
    <row r="560" spans="1:7">
      <c r="A560" s="1050"/>
      <c r="B560" s="1050"/>
      <c r="C560" s="1050"/>
      <c r="D560" s="1050"/>
      <c r="E560" s="1050"/>
      <c r="F560" s="1051"/>
      <c r="G560" s="1051"/>
    </row>
    <row r="561" spans="1:7">
      <c r="A561" s="1050"/>
      <c r="B561" s="1050"/>
      <c r="C561" s="1050"/>
      <c r="D561" s="1050"/>
      <c r="E561" s="1050"/>
      <c r="F561" s="1051"/>
      <c r="G561" s="1051"/>
    </row>
    <row r="562" spans="1:7">
      <c r="A562" s="1050"/>
      <c r="B562" s="1050"/>
      <c r="C562" s="1050"/>
      <c r="D562" s="1050"/>
      <c r="E562" s="1050"/>
      <c r="F562" s="1051"/>
      <c r="G562" s="1051"/>
    </row>
    <row r="563" spans="1:7">
      <c r="A563" s="1050"/>
      <c r="B563" s="1050"/>
      <c r="C563" s="1050"/>
      <c r="D563" s="1050"/>
      <c r="E563" s="1050"/>
      <c r="F563" s="1051"/>
      <c r="G563" s="1051"/>
    </row>
    <row r="564" spans="1:7">
      <c r="A564" s="1050"/>
      <c r="B564" s="1050"/>
      <c r="C564" s="1050"/>
      <c r="D564" s="1050"/>
      <c r="E564" s="1050"/>
      <c r="F564" s="1051"/>
      <c r="G564" s="1051"/>
    </row>
    <row r="565" spans="1:7">
      <c r="A565" s="1050"/>
      <c r="B565" s="1050"/>
      <c r="C565" s="1050"/>
      <c r="D565" s="1050"/>
      <c r="E565" s="1050"/>
      <c r="F565" s="1051"/>
      <c r="G565" s="1051"/>
    </row>
    <row r="566" spans="1:7">
      <c r="A566" s="1050"/>
      <c r="B566" s="1050"/>
      <c r="C566" s="1050"/>
      <c r="D566" s="1050"/>
      <c r="E566" s="1050"/>
      <c r="F566" s="1051"/>
      <c r="G566" s="1051"/>
    </row>
    <row r="567" spans="1:7">
      <c r="A567" s="1050"/>
      <c r="B567" s="1050"/>
      <c r="C567" s="1050"/>
      <c r="D567" s="1050"/>
      <c r="E567" s="1050"/>
      <c r="F567" s="1051"/>
      <c r="G567" s="1051"/>
    </row>
    <row r="568" spans="1:7">
      <c r="A568" s="1050"/>
      <c r="B568" s="1050"/>
      <c r="C568" s="1050"/>
      <c r="D568" s="1050"/>
      <c r="E568" s="1050"/>
      <c r="F568" s="1051"/>
      <c r="G568" s="1051"/>
    </row>
    <row r="569" spans="1:7">
      <c r="A569" s="1050"/>
      <c r="B569" s="1050"/>
      <c r="C569" s="1050"/>
      <c r="D569" s="1050"/>
      <c r="E569" s="1050"/>
      <c r="F569" s="1051"/>
      <c r="G569" s="1051"/>
    </row>
    <row r="570" spans="1:7">
      <c r="A570" s="1050"/>
      <c r="B570" s="1050"/>
      <c r="C570" s="1050"/>
      <c r="D570" s="1050"/>
      <c r="E570" s="1050"/>
      <c r="F570" s="1051"/>
      <c r="G570" s="1051"/>
    </row>
    <row r="571" spans="1:7">
      <c r="A571" s="1050"/>
      <c r="B571" s="1050"/>
      <c r="C571" s="1050"/>
      <c r="D571" s="1050"/>
      <c r="E571" s="1050"/>
      <c r="F571" s="1051"/>
      <c r="G571" s="1051"/>
    </row>
    <row r="572" spans="1:7">
      <c r="A572" s="1050"/>
      <c r="B572" s="1050"/>
      <c r="C572" s="1050"/>
      <c r="D572" s="1050"/>
      <c r="E572" s="1050"/>
      <c r="F572" s="1051"/>
      <c r="G572" s="1051"/>
    </row>
    <row r="573" spans="1:7">
      <c r="A573" s="1050"/>
      <c r="B573" s="1050"/>
      <c r="C573" s="1050"/>
      <c r="D573" s="1050"/>
      <c r="E573" s="1050"/>
      <c r="F573" s="1051"/>
      <c r="G573" s="1051"/>
    </row>
    <row r="574" spans="1:7">
      <c r="A574" s="1050"/>
      <c r="B574" s="1050"/>
      <c r="C574" s="1050"/>
      <c r="D574" s="1050"/>
      <c r="E574" s="1050"/>
      <c r="F574" s="1051"/>
      <c r="G574" s="1051"/>
    </row>
    <row r="575" spans="1:7">
      <c r="A575" s="1050"/>
      <c r="B575" s="1050"/>
      <c r="C575" s="1050"/>
      <c r="D575" s="1050"/>
      <c r="E575" s="1050"/>
      <c r="F575" s="1051"/>
      <c r="G575" s="1051"/>
    </row>
    <row r="576" spans="1:7">
      <c r="A576" s="1050"/>
      <c r="B576" s="1050"/>
      <c r="C576" s="1050"/>
      <c r="D576" s="1050"/>
      <c r="E576" s="1050"/>
      <c r="F576" s="1051"/>
      <c r="G576" s="1051"/>
    </row>
    <row r="577" spans="1:7">
      <c r="A577" s="1050"/>
      <c r="B577" s="1050"/>
      <c r="C577" s="1050"/>
      <c r="D577" s="1050"/>
      <c r="E577" s="1050"/>
      <c r="F577" s="1051"/>
      <c r="G577" s="1051"/>
    </row>
    <row r="578" spans="1:7">
      <c r="A578" s="1050"/>
      <c r="B578" s="1050"/>
      <c r="C578" s="1050"/>
      <c r="D578" s="1050"/>
      <c r="E578" s="1050"/>
      <c r="F578" s="1051"/>
      <c r="G578" s="1051"/>
    </row>
    <row r="579" spans="1:7">
      <c r="A579" s="1050"/>
      <c r="B579" s="1050"/>
      <c r="C579" s="1050"/>
      <c r="D579" s="1050"/>
      <c r="E579" s="1050"/>
      <c r="F579" s="1051"/>
      <c r="G579" s="1051"/>
    </row>
    <row r="580" spans="1:7">
      <c r="A580" s="1050"/>
      <c r="B580" s="1050"/>
      <c r="C580" s="1050"/>
      <c r="D580" s="1050"/>
      <c r="E580" s="1050"/>
      <c r="F580" s="1051"/>
      <c r="G580" s="1051"/>
    </row>
    <row r="581" spans="1:7">
      <c r="A581" s="1050"/>
      <c r="B581" s="1050"/>
      <c r="C581" s="1050"/>
      <c r="D581" s="1050"/>
      <c r="E581" s="1050"/>
      <c r="F581" s="1051"/>
      <c r="G581" s="1051"/>
    </row>
    <row r="582" spans="1:7">
      <c r="A582" s="1050"/>
      <c r="B582" s="1050"/>
      <c r="C582" s="1050"/>
      <c r="D582" s="1050"/>
      <c r="E582" s="1050"/>
      <c r="F582" s="1051"/>
      <c r="G582" s="1051"/>
    </row>
    <row r="583" spans="1:7">
      <c r="A583" s="1050"/>
      <c r="B583" s="1050"/>
      <c r="C583" s="1050"/>
      <c r="D583" s="1050"/>
      <c r="E583" s="1050"/>
      <c r="F583" s="1051"/>
      <c r="G583" s="1051"/>
    </row>
    <row r="584" spans="1:7">
      <c r="A584" s="1050"/>
      <c r="B584" s="1050"/>
      <c r="C584" s="1050"/>
      <c r="D584" s="1050"/>
      <c r="E584" s="1050"/>
      <c r="F584" s="1051"/>
      <c r="G584" s="1051"/>
    </row>
    <row r="585" spans="1:7">
      <c r="A585" s="1050"/>
      <c r="B585" s="1050"/>
      <c r="C585" s="1050"/>
      <c r="D585" s="1050"/>
      <c r="E585" s="1050"/>
      <c r="F585" s="1051"/>
      <c r="G585" s="1051"/>
    </row>
    <row r="586" spans="1:7">
      <c r="A586" s="1050"/>
      <c r="B586" s="1050"/>
      <c r="C586" s="1050"/>
      <c r="D586" s="1050"/>
      <c r="E586" s="1050"/>
      <c r="F586" s="1051"/>
      <c r="G586" s="1051"/>
    </row>
    <row r="587" spans="1:7">
      <c r="A587" s="1050"/>
      <c r="B587" s="1050"/>
      <c r="C587" s="1050"/>
      <c r="D587" s="1050"/>
      <c r="E587" s="1050"/>
      <c r="F587" s="1051"/>
      <c r="G587" s="1051"/>
    </row>
    <row r="588" spans="1:7">
      <c r="A588" s="1050"/>
      <c r="B588" s="1050"/>
      <c r="C588" s="1050"/>
      <c r="D588" s="1050"/>
      <c r="E588" s="1050"/>
      <c r="F588" s="1051"/>
      <c r="G588" s="1051"/>
    </row>
    <row r="589" spans="1:7">
      <c r="A589" s="1050"/>
      <c r="B589" s="1050"/>
      <c r="C589" s="1050"/>
      <c r="D589" s="1050"/>
      <c r="E589" s="1050"/>
      <c r="F589" s="1051"/>
      <c r="G589" s="1051"/>
    </row>
    <row r="590" spans="1:7">
      <c r="A590" s="1050"/>
      <c r="B590" s="1050"/>
      <c r="C590" s="1050"/>
      <c r="D590" s="1050"/>
      <c r="E590" s="1050"/>
      <c r="F590" s="1051"/>
      <c r="G590" s="1051"/>
    </row>
    <row r="591" spans="1:7">
      <c r="A591" s="1050"/>
      <c r="B591" s="1050"/>
      <c r="C591" s="1050"/>
      <c r="D591" s="1050"/>
      <c r="E591" s="1050"/>
      <c r="F591" s="1051"/>
      <c r="G591" s="1051"/>
    </row>
    <row r="592" spans="1:7">
      <c r="A592" s="1050"/>
      <c r="B592" s="1050"/>
      <c r="C592" s="1050"/>
      <c r="D592" s="1050"/>
      <c r="E592" s="1050"/>
      <c r="F592" s="1051"/>
      <c r="G592" s="1051"/>
    </row>
    <row r="593" spans="1:7">
      <c r="A593" s="1050"/>
      <c r="B593" s="1050"/>
      <c r="C593" s="1050"/>
      <c r="D593" s="1050"/>
      <c r="E593" s="1050"/>
      <c r="F593" s="1051"/>
      <c r="G593" s="1051"/>
    </row>
    <row r="594" spans="1:7">
      <c r="A594" s="1050"/>
      <c r="B594" s="1050"/>
      <c r="C594" s="1050"/>
      <c r="D594" s="1050"/>
      <c r="E594" s="1050"/>
      <c r="F594" s="1051"/>
      <c r="G594" s="1051"/>
    </row>
    <row r="595" spans="1:7">
      <c r="A595" s="1050"/>
      <c r="B595" s="1050"/>
      <c r="C595" s="1050"/>
      <c r="D595" s="1050"/>
      <c r="E595" s="1050"/>
      <c r="F595" s="1051"/>
      <c r="G595" s="1051"/>
    </row>
    <row r="596" spans="1:7">
      <c r="A596" s="1050"/>
      <c r="B596" s="1050"/>
      <c r="C596" s="1050"/>
      <c r="D596" s="1050"/>
      <c r="E596" s="1050"/>
      <c r="F596" s="1051"/>
      <c r="G596" s="1051"/>
    </row>
    <row r="597" spans="1:7">
      <c r="A597" s="1050"/>
      <c r="B597" s="1050"/>
      <c r="C597" s="1050"/>
      <c r="D597" s="1050"/>
      <c r="E597" s="1050"/>
      <c r="F597" s="1051"/>
      <c r="G597" s="1051"/>
    </row>
    <row r="598" spans="1:7">
      <c r="A598" s="1050"/>
      <c r="B598" s="1050"/>
      <c r="C598" s="1050"/>
      <c r="D598" s="1050"/>
      <c r="E598" s="1050"/>
      <c r="F598" s="1051"/>
      <c r="G598" s="1051"/>
    </row>
    <row r="599" spans="1:7">
      <c r="A599" s="1050"/>
      <c r="B599" s="1050"/>
      <c r="C599" s="1050"/>
      <c r="D599" s="1050"/>
      <c r="E599" s="1050"/>
      <c r="F599" s="1051"/>
      <c r="G599" s="1051"/>
    </row>
    <row r="600" spans="1:7">
      <c r="A600" s="1050"/>
      <c r="B600" s="1050"/>
      <c r="C600" s="1050"/>
      <c r="D600" s="1050"/>
      <c r="E600" s="1050"/>
      <c r="F600" s="1051"/>
      <c r="G600" s="1051"/>
    </row>
    <row r="601" spans="1:7">
      <c r="A601" s="1050"/>
      <c r="B601" s="1050"/>
      <c r="C601" s="1050"/>
      <c r="D601" s="1050"/>
      <c r="E601" s="1050"/>
      <c r="F601" s="1051"/>
      <c r="G601" s="1051"/>
    </row>
    <row r="602" spans="1:7">
      <c r="A602" s="1050"/>
      <c r="B602" s="1050"/>
      <c r="C602" s="1050"/>
      <c r="D602" s="1050"/>
      <c r="E602" s="1050"/>
      <c r="F602" s="1051"/>
      <c r="G602" s="1051"/>
    </row>
    <row r="603" spans="1:7">
      <c r="A603" s="1050"/>
      <c r="B603" s="1050"/>
      <c r="C603" s="1050"/>
      <c r="D603" s="1050"/>
      <c r="E603" s="1050"/>
      <c r="F603" s="1051"/>
      <c r="G603" s="1051"/>
    </row>
    <row r="604" spans="1:7">
      <c r="A604" s="1050"/>
      <c r="B604" s="1050"/>
      <c r="C604" s="1050"/>
      <c r="D604" s="1050"/>
      <c r="E604" s="1050"/>
      <c r="F604" s="1051"/>
      <c r="G604" s="1051"/>
    </row>
    <row r="605" spans="1:7">
      <c r="A605" s="1050"/>
      <c r="B605" s="1050"/>
      <c r="C605" s="1050"/>
      <c r="D605" s="1050"/>
      <c r="E605" s="1050"/>
      <c r="F605" s="1051"/>
      <c r="G605" s="1051"/>
    </row>
    <row r="606" spans="1:7">
      <c r="A606" s="1050"/>
      <c r="B606" s="1050"/>
      <c r="C606" s="1050"/>
      <c r="D606" s="1050"/>
      <c r="E606" s="1050"/>
      <c r="F606" s="1051"/>
      <c r="G606" s="1051"/>
    </row>
    <row r="607" spans="1:7">
      <c r="A607" s="1050"/>
      <c r="B607" s="1050"/>
      <c r="C607" s="1050"/>
      <c r="D607" s="1050"/>
      <c r="E607" s="1050"/>
      <c r="F607" s="1051"/>
      <c r="G607" s="1051"/>
    </row>
    <row r="608" spans="1:7">
      <c r="A608" s="1050"/>
      <c r="B608" s="1050"/>
      <c r="C608" s="1050"/>
      <c r="D608" s="1050"/>
      <c r="E608" s="1050"/>
      <c r="F608" s="1051"/>
      <c r="G608" s="1051"/>
    </row>
    <row r="609" spans="1:7">
      <c r="A609" s="1050"/>
      <c r="B609" s="1050"/>
      <c r="C609" s="1050"/>
      <c r="D609" s="1050"/>
      <c r="E609" s="1050"/>
      <c r="F609" s="1051"/>
      <c r="G609" s="1051"/>
    </row>
    <row r="610" spans="1:7">
      <c r="A610" s="1050"/>
      <c r="B610" s="1050"/>
      <c r="C610" s="1050"/>
      <c r="D610" s="1050"/>
      <c r="E610" s="1050"/>
      <c r="F610" s="1051"/>
      <c r="G610" s="1051"/>
    </row>
    <row r="611" spans="1:7">
      <c r="A611" s="1050"/>
      <c r="B611" s="1050"/>
      <c r="C611" s="1050"/>
      <c r="D611" s="1050"/>
      <c r="E611" s="1050"/>
      <c r="F611" s="1051"/>
      <c r="G611" s="1051"/>
    </row>
    <row r="612" spans="1:7">
      <c r="A612" s="1050"/>
      <c r="B612" s="1050"/>
      <c r="C612" s="1050"/>
      <c r="D612" s="1050"/>
      <c r="E612" s="1050"/>
      <c r="F612" s="1051"/>
      <c r="G612" s="1051"/>
    </row>
    <row r="613" spans="1:7">
      <c r="A613" s="1050"/>
      <c r="B613" s="1050"/>
      <c r="C613" s="1050"/>
      <c r="D613" s="1050"/>
      <c r="E613" s="1050"/>
      <c r="F613" s="1051"/>
      <c r="G613" s="1051"/>
    </row>
    <row r="614" spans="1:7">
      <c r="A614" s="1050"/>
      <c r="B614" s="1050"/>
      <c r="C614" s="1050"/>
      <c r="D614" s="1050"/>
      <c r="E614" s="1050"/>
      <c r="F614" s="1051"/>
      <c r="G614" s="1051"/>
    </row>
    <row r="615" spans="1:7">
      <c r="A615" s="1050"/>
      <c r="B615" s="1050"/>
      <c r="C615" s="1050"/>
      <c r="D615" s="1050"/>
      <c r="E615" s="1050"/>
      <c r="F615" s="1051"/>
      <c r="G615" s="1051"/>
    </row>
    <row r="616" spans="1:7">
      <c r="A616" s="1050"/>
      <c r="B616" s="1050"/>
      <c r="C616" s="1050"/>
      <c r="D616" s="1050"/>
      <c r="E616" s="1050"/>
      <c r="F616" s="1051"/>
      <c r="G616" s="1051"/>
    </row>
    <row r="617" spans="1:7">
      <c r="A617" s="1050"/>
      <c r="B617" s="1050"/>
      <c r="C617" s="1050"/>
      <c r="D617" s="1050"/>
      <c r="E617" s="1050"/>
      <c r="F617" s="1051"/>
      <c r="G617" s="1051"/>
    </row>
    <row r="618" spans="1:7">
      <c r="A618" s="1050"/>
      <c r="B618" s="1050"/>
      <c r="C618" s="1050"/>
      <c r="D618" s="1050"/>
      <c r="E618" s="1050"/>
      <c r="F618" s="1051"/>
      <c r="G618" s="1051"/>
    </row>
    <row r="619" spans="1:7">
      <c r="A619" s="1050"/>
      <c r="B619" s="1050"/>
      <c r="C619" s="1050"/>
      <c r="D619" s="1050"/>
      <c r="E619" s="1050"/>
      <c r="F619" s="1051"/>
      <c r="G619" s="1051"/>
    </row>
    <row r="620" spans="1:7">
      <c r="A620" s="1050"/>
      <c r="B620" s="1050"/>
      <c r="C620" s="1050"/>
      <c r="D620" s="1050"/>
      <c r="E620" s="1050"/>
      <c r="F620" s="1051"/>
      <c r="G620" s="1051"/>
    </row>
    <row r="621" spans="1:7">
      <c r="A621" s="1050"/>
      <c r="B621" s="1050"/>
      <c r="C621" s="1050"/>
      <c r="D621" s="1050"/>
      <c r="E621" s="1050"/>
      <c r="F621" s="1051"/>
      <c r="G621" s="1051"/>
    </row>
    <row r="622" spans="1:7">
      <c r="A622" s="1050"/>
      <c r="B622" s="1050"/>
      <c r="C622" s="1050"/>
      <c r="D622" s="1050"/>
      <c r="E622" s="1050"/>
      <c r="F622" s="1051"/>
      <c r="G622" s="1051"/>
    </row>
    <row r="623" spans="1:7">
      <c r="A623" s="1050"/>
      <c r="B623" s="1050"/>
      <c r="C623" s="1050"/>
      <c r="D623" s="1050"/>
      <c r="E623" s="1050"/>
      <c r="F623" s="1051"/>
      <c r="G623" s="1051"/>
    </row>
    <row r="624" spans="1:7">
      <c r="A624" s="1050"/>
      <c r="B624" s="1050"/>
      <c r="C624" s="1050"/>
      <c r="D624" s="1050"/>
      <c r="E624" s="1050"/>
      <c r="F624" s="1051"/>
      <c r="G624" s="1051"/>
    </row>
    <row r="625" spans="1:7">
      <c r="A625" s="1050"/>
      <c r="B625" s="1050"/>
      <c r="C625" s="1050"/>
      <c r="D625" s="1050"/>
      <c r="E625" s="1050"/>
      <c r="F625" s="1051"/>
      <c r="G625" s="1051"/>
    </row>
    <row r="626" spans="1:7">
      <c r="A626" s="1050"/>
      <c r="B626" s="1050"/>
      <c r="C626" s="1050"/>
      <c r="D626" s="1050"/>
      <c r="E626" s="1050"/>
      <c r="F626" s="1051"/>
      <c r="G626" s="1051"/>
    </row>
    <row r="627" spans="1:7">
      <c r="A627" s="1050"/>
      <c r="B627" s="1050"/>
      <c r="C627" s="1050"/>
      <c r="D627" s="1050"/>
      <c r="E627" s="1050"/>
      <c r="F627" s="1051"/>
      <c r="G627" s="1051"/>
    </row>
    <row r="628" spans="1:7">
      <c r="A628" s="1050"/>
      <c r="B628" s="1050"/>
      <c r="C628" s="1050"/>
      <c r="D628" s="1050"/>
      <c r="E628" s="1050"/>
      <c r="F628" s="1051"/>
      <c r="G628" s="1051"/>
    </row>
    <row r="629" spans="1:7">
      <c r="A629" s="1050"/>
      <c r="B629" s="1050"/>
      <c r="C629" s="1050"/>
      <c r="D629" s="1050"/>
      <c r="E629" s="1050"/>
      <c r="F629" s="1051"/>
      <c r="G629" s="1051"/>
    </row>
    <row r="630" spans="1:7">
      <c r="A630" s="1050"/>
      <c r="B630" s="1050"/>
      <c r="C630" s="1050"/>
      <c r="D630" s="1050"/>
      <c r="E630" s="1050"/>
      <c r="F630" s="1051"/>
      <c r="G630" s="1051"/>
    </row>
    <row r="631" spans="1:7">
      <c r="A631" s="1050"/>
      <c r="B631" s="1050"/>
      <c r="C631" s="1050"/>
      <c r="D631" s="1050"/>
      <c r="E631" s="1050"/>
      <c r="F631" s="1051"/>
      <c r="G631" s="1051"/>
    </row>
    <row r="632" spans="1:7">
      <c r="A632" s="1050"/>
      <c r="B632" s="1050"/>
      <c r="C632" s="1050"/>
      <c r="D632" s="1050"/>
      <c r="E632" s="1050"/>
      <c r="F632" s="1051"/>
      <c r="G632" s="1051"/>
    </row>
    <row r="633" spans="1:7">
      <c r="A633" s="1050"/>
      <c r="B633" s="1050"/>
      <c r="C633" s="1050"/>
      <c r="D633" s="1050"/>
      <c r="E633" s="1050"/>
      <c r="F633" s="1051"/>
      <c r="G633" s="1051"/>
    </row>
    <row r="634" spans="1:7">
      <c r="A634" s="1050"/>
      <c r="B634" s="1050"/>
      <c r="C634" s="1050"/>
      <c r="D634" s="1050"/>
      <c r="E634" s="1050"/>
      <c r="F634" s="1051"/>
      <c r="G634" s="1051"/>
    </row>
    <row r="635" spans="1:7">
      <c r="A635" s="1050"/>
      <c r="B635" s="1050"/>
      <c r="C635" s="1050"/>
      <c r="D635" s="1050"/>
      <c r="E635" s="1050"/>
      <c r="F635" s="1051"/>
      <c r="G635" s="1051"/>
    </row>
    <row r="636" spans="1:7">
      <c r="A636" s="1050"/>
      <c r="B636" s="1050"/>
      <c r="C636" s="1050"/>
      <c r="D636" s="1050"/>
      <c r="E636" s="1050"/>
      <c r="F636" s="1051"/>
      <c r="G636" s="1051"/>
    </row>
    <row r="637" spans="1:7">
      <c r="A637" s="1050"/>
      <c r="B637" s="1050"/>
      <c r="C637" s="1050"/>
      <c r="D637" s="1050"/>
      <c r="E637" s="1050"/>
      <c r="F637" s="1051"/>
      <c r="G637" s="1051"/>
    </row>
    <row r="638" spans="1:7">
      <c r="A638" s="1050"/>
      <c r="B638" s="1050"/>
      <c r="C638" s="1050"/>
      <c r="D638" s="1050"/>
      <c r="E638" s="1050"/>
      <c r="F638" s="1051"/>
      <c r="G638" s="1051"/>
    </row>
    <row r="639" spans="1:7">
      <c r="A639" s="1050"/>
      <c r="B639" s="1050"/>
      <c r="C639" s="1050"/>
      <c r="D639" s="1050"/>
      <c r="E639" s="1050"/>
      <c r="F639" s="1051"/>
      <c r="G639" s="1051"/>
    </row>
    <row r="640" spans="1:7">
      <c r="A640" s="1050"/>
      <c r="B640" s="1050"/>
      <c r="C640" s="1050"/>
      <c r="D640" s="1050"/>
      <c r="E640" s="1050"/>
      <c r="F640" s="1051"/>
      <c r="G640" s="1051"/>
    </row>
    <row r="641" spans="1:7">
      <c r="A641" s="1050"/>
      <c r="B641" s="1050"/>
      <c r="C641" s="1050"/>
      <c r="D641" s="1050"/>
      <c r="E641" s="1050"/>
      <c r="F641" s="1051"/>
      <c r="G641" s="1051"/>
    </row>
    <row r="642" spans="1:7">
      <c r="A642" s="1050"/>
      <c r="B642" s="1050"/>
      <c r="C642" s="1050"/>
      <c r="D642" s="1050"/>
      <c r="E642" s="1050"/>
      <c r="F642" s="1051"/>
      <c r="G642" s="1051"/>
    </row>
    <row r="643" spans="1:7">
      <c r="A643" s="1050"/>
      <c r="B643" s="1050"/>
      <c r="C643" s="1050"/>
      <c r="D643" s="1050"/>
      <c r="E643" s="1050"/>
      <c r="F643" s="1051"/>
      <c r="G643" s="1051"/>
    </row>
    <row r="644" spans="1:7">
      <c r="A644" s="1050"/>
      <c r="B644" s="1050"/>
      <c r="C644" s="1050"/>
      <c r="D644" s="1050"/>
      <c r="E644" s="1050"/>
      <c r="F644" s="1051"/>
      <c r="G644" s="1051"/>
    </row>
    <row r="645" spans="1:7">
      <c r="A645" s="1050"/>
      <c r="B645" s="1050"/>
      <c r="C645" s="1050"/>
      <c r="D645" s="1050"/>
      <c r="E645" s="1050"/>
      <c r="F645" s="1051"/>
      <c r="G645" s="1051"/>
    </row>
    <row r="646" spans="1:7">
      <c r="A646" s="1050"/>
      <c r="B646" s="1050"/>
      <c r="C646" s="1050"/>
      <c r="D646" s="1050"/>
      <c r="E646" s="1050"/>
      <c r="F646" s="1051"/>
      <c r="G646" s="1051"/>
    </row>
    <row r="647" spans="1:7">
      <c r="A647" s="1050"/>
      <c r="B647" s="1050"/>
      <c r="C647" s="1050"/>
      <c r="D647" s="1050"/>
      <c r="E647" s="1050"/>
      <c r="F647" s="1051"/>
      <c r="G647" s="1051"/>
    </row>
    <row r="648" spans="1:7">
      <c r="A648" s="1050"/>
      <c r="B648" s="1050"/>
      <c r="C648" s="1050"/>
      <c r="D648" s="1050"/>
      <c r="E648" s="1050"/>
      <c r="F648" s="1051"/>
      <c r="G648" s="1051"/>
    </row>
    <row r="649" spans="1:7">
      <c r="A649" s="1050"/>
      <c r="B649" s="1050"/>
      <c r="C649" s="1050"/>
      <c r="D649" s="1050"/>
      <c r="E649" s="1050"/>
      <c r="F649" s="1051"/>
      <c r="G649" s="1051"/>
    </row>
    <row r="650" spans="1:7">
      <c r="A650" s="1050"/>
      <c r="B650" s="1050"/>
      <c r="C650" s="1050"/>
      <c r="D650" s="1050"/>
      <c r="E650" s="1050"/>
      <c r="F650" s="1051"/>
      <c r="G650" s="1051"/>
    </row>
    <row r="651" spans="1:7">
      <c r="A651" s="1050"/>
      <c r="B651" s="1050"/>
      <c r="C651" s="1050"/>
      <c r="D651" s="1050"/>
      <c r="E651" s="1050"/>
      <c r="F651" s="1051"/>
      <c r="G651" s="1051"/>
    </row>
    <row r="652" spans="1:7">
      <c r="A652" s="1050"/>
      <c r="B652" s="1050"/>
      <c r="C652" s="1050"/>
      <c r="D652" s="1050"/>
      <c r="E652" s="1050"/>
      <c r="F652" s="1051"/>
      <c r="G652" s="1051"/>
    </row>
    <row r="653" spans="1:7">
      <c r="A653" s="1050"/>
      <c r="B653" s="1050"/>
      <c r="C653" s="1050"/>
      <c r="D653" s="1050"/>
      <c r="E653" s="1050"/>
      <c r="F653" s="1051"/>
      <c r="G653" s="1051"/>
    </row>
    <row r="654" spans="1:7">
      <c r="A654" s="1050"/>
      <c r="B654" s="1050"/>
      <c r="C654" s="1050"/>
      <c r="D654" s="1050"/>
      <c r="E654" s="1050"/>
      <c r="F654" s="1051"/>
      <c r="G654" s="1051"/>
    </row>
    <row r="655" spans="1:7">
      <c r="A655" s="1050"/>
      <c r="B655" s="1050"/>
      <c r="C655" s="1050"/>
      <c r="D655" s="1050"/>
      <c r="E655" s="1050"/>
      <c r="F655" s="1051"/>
      <c r="G655" s="1051"/>
    </row>
    <row r="656" spans="1:7">
      <c r="A656" s="1050"/>
      <c r="B656" s="1050"/>
      <c r="C656" s="1050"/>
      <c r="D656" s="1050"/>
      <c r="E656" s="1050"/>
      <c r="F656" s="1051"/>
      <c r="G656" s="1051"/>
    </row>
    <row r="657" spans="1:7">
      <c r="A657" s="1050"/>
      <c r="B657" s="1050"/>
      <c r="C657" s="1050"/>
      <c r="D657" s="1050"/>
      <c r="E657" s="1050"/>
      <c r="F657" s="1051"/>
      <c r="G657" s="1051"/>
    </row>
    <row r="658" spans="1:7">
      <c r="A658" s="1050"/>
      <c r="B658" s="1050"/>
      <c r="C658" s="1050"/>
      <c r="D658" s="1050"/>
      <c r="E658" s="1050"/>
      <c r="F658" s="1051"/>
      <c r="G658" s="1051"/>
    </row>
    <row r="659" spans="1:7">
      <c r="A659" s="1050"/>
      <c r="B659" s="1050"/>
      <c r="C659" s="1050"/>
      <c r="D659" s="1050"/>
      <c r="E659" s="1050"/>
      <c r="F659" s="1051"/>
      <c r="G659" s="1051"/>
    </row>
    <row r="660" spans="1:7">
      <c r="A660" s="1050"/>
      <c r="B660" s="1050"/>
      <c r="C660" s="1050"/>
      <c r="D660" s="1050"/>
      <c r="E660" s="1050"/>
      <c r="F660" s="1051"/>
      <c r="G660" s="1051"/>
    </row>
    <row r="661" spans="1:7">
      <c r="A661" s="1050"/>
      <c r="B661" s="1050"/>
      <c r="C661" s="1050"/>
      <c r="D661" s="1050"/>
      <c r="E661" s="1050"/>
      <c r="F661" s="1051"/>
      <c r="G661" s="1051"/>
    </row>
    <row r="662" spans="1:7">
      <c r="A662" s="1050"/>
      <c r="B662" s="1050"/>
      <c r="C662" s="1050"/>
      <c r="D662" s="1050"/>
      <c r="E662" s="1050"/>
      <c r="F662" s="1051"/>
      <c r="G662" s="1051"/>
    </row>
    <row r="663" spans="1:7">
      <c r="A663" s="1050"/>
      <c r="B663" s="1050"/>
      <c r="C663" s="1050"/>
      <c r="D663" s="1050"/>
      <c r="E663" s="1050"/>
      <c r="F663" s="1051"/>
      <c r="G663" s="1051"/>
    </row>
    <row r="664" spans="1:7">
      <c r="A664" s="1050"/>
      <c r="B664" s="1050"/>
      <c r="C664" s="1050"/>
      <c r="D664" s="1050"/>
      <c r="E664" s="1050"/>
      <c r="F664" s="1051"/>
      <c r="G664" s="1051"/>
    </row>
    <row r="665" spans="1:7">
      <c r="A665" s="1050"/>
      <c r="B665" s="1050"/>
      <c r="C665" s="1050"/>
      <c r="D665" s="1050"/>
      <c r="E665" s="1050"/>
      <c r="F665" s="1051"/>
      <c r="G665" s="1051"/>
    </row>
    <row r="666" spans="1:7">
      <c r="A666" s="1050"/>
      <c r="B666" s="1050"/>
      <c r="C666" s="1050"/>
      <c r="D666" s="1050"/>
      <c r="E666" s="1050"/>
      <c r="F666" s="1051"/>
      <c r="G666" s="1051"/>
    </row>
    <row r="667" spans="1:7">
      <c r="A667" s="1050"/>
      <c r="B667" s="1050"/>
      <c r="C667" s="1050"/>
      <c r="D667" s="1050"/>
      <c r="E667" s="1050"/>
      <c r="F667" s="1051"/>
      <c r="G667" s="1051"/>
    </row>
    <row r="668" spans="1:7">
      <c r="A668" s="1050"/>
      <c r="B668" s="1050"/>
      <c r="C668" s="1050"/>
      <c r="D668" s="1050"/>
      <c r="E668" s="1050"/>
      <c r="F668" s="1051"/>
      <c r="G668" s="1051"/>
    </row>
    <row r="669" spans="1:7">
      <c r="A669" s="1050"/>
      <c r="B669" s="1050"/>
      <c r="C669" s="1050"/>
      <c r="D669" s="1050"/>
      <c r="E669" s="1050"/>
      <c r="F669" s="1051"/>
      <c r="G669" s="1051"/>
    </row>
    <row r="670" spans="1:7">
      <c r="A670" s="1050"/>
      <c r="B670" s="1050"/>
      <c r="C670" s="1050"/>
      <c r="D670" s="1050"/>
      <c r="E670" s="1050"/>
      <c r="F670" s="1051"/>
      <c r="G670" s="1051"/>
    </row>
    <row r="671" spans="1:7">
      <c r="A671" s="1050"/>
      <c r="B671" s="1050"/>
      <c r="C671" s="1050"/>
      <c r="D671" s="1050"/>
      <c r="E671" s="1050"/>
      <c r="F671" s="1051"/>
      <c r="G671" s="1051"/>
    </row>
    <row r="672" spans="1:7">
      <c r="A672" s="1050"/>
      <c r="B672" s="1050"/>
      <c r="C672" s="1050"/>
      <c r="D672" s="1050"/>
      <c r="E672" s="1050"/>
      <c r="F672" s="1051"/>
      <c r="G672" s="1051"/>
    </row>
    <row r="673" spans="1:7">
      <c r="A673" s="1050"/>
      <c r="B673" s="1050"/>
      <c r="C673" s="1050"/>
      <c r="D673" s="1050"/>
      <c r="E673" s="1050"/>
      <c r="F673" s="1051"/>
      <c r="G673" s="1051"/>
    </row>
    <row r="674" spans="1:7">
      <c r="A674" s="1050"/>
      <c r="B674" s="1050"/>
      <c r="C674" s="1050"/>
      <c r="D674" s="1050"/>
      <c r="E674" s="1050"/>
      <c r="F674" s="1051"/>
      <c r="G674" s="1051"/>
    </row>
    <row r="675" spans="1:7">
      <c r="A675" s="1050"/>
      <c r="B675" s="1050"/>
      <c r="C675" s="1050"/>
      <c r="D675" s="1050"/>
      <c r="E675" s="1050"/>
      <c r="F675" s="1051"/>
      <c r="G675" s="1051"/>
    </row>
    <row r="676" spans="1:7">
      <c r="A676" s="1050"/>
      <c r="B676" s="1050"/>
      <c r="C676" s="1050"/>
      <c r="D676" s="1050"/>
      <c r="E676" s="1050"/>
      <c r="F676" s="1051"/>
      <c r="G676" s="1051"/>
    </row>
    <row r="677" spans="1:7">
      <c r="A677" s="1050"/>
      <c r="B677" s="1050"/>
      <c r="C677" s="1050"/>
      <c r="D677" s="1050"/>
      <c r="E677" s="1050"/>
      <c r="F677" s="1051"/>
      <c r="G677" s="1051"/>
    </row>
    <row r="678" spans="1:7">
      <c r="A678" s="1050"/>
      <c r="B678" s="1050"/>
      <c r="C678" s="1050"/>
      <c r="D678" s="1050"/>
      <c r="E678" s="1050"/>
      <c r="F678" s="1051"/>
      <c r="G678" s="1051"/>
    </row>
    <row r="679" spans="1:7">
      <c r="A679" s="1050"/>
      <c r="B679" s="1050"/>
      <c r="C679" s="1050"/>
      <c r="D679" s="1050"/>
      <c r="E679" s="1050"/>
      <c r="F679" s="1051"/>
      <c r="G679" s="1051"/>
    </row>
    <row r="680" spans="1:7">
      <c r="A680" s="1050"/>
      <c r="B680" s="1050"/>
      <c r="C680" s="1050"/>
      <c r="D680" s="1050"/>
      <c r="E680" s="1050"/>
      <c r="F680" s="1051"/>
      <c r="G680" s="1051"/>
    </row>
    <row r="681" spans="1:7">
      <c r="A681" s="1050"/>
      <c r="B681" s="1050"/>
      <c r="C681" s="1050"/>
      <c r="D681" s="1050"/>
      <c r="E681" s="1050"/>
      <c r="F681" s="1051"/>
      <c r="G681" s="1051"/>
    </row>
    <row r="682" spans="1:7">
      <c r="A682" s="1050"/>
      <c r="B682" s="1050"/>
      <c r="C682" s="1050"/>
      <c r="D682" s="1050"/>
      <c r="E682" s="1050"/>
      <c r="F682" s="1051"/>
      <c r="G682" s="1051"/>
    </row>
    <row r="683" spans="1:7">
      <c r="A683" s="1050"/>
      <c r="B683" s="1050"/>
      <c r="C683" s="1050"/>
      <c r="D683" s="1050"/>
      <c r="E683" s="1050"/>
      <c r="F683" s="1051"/>
      <c r="G683" s="1051"/>
    </row>
    <row r="684" spans="1:7">
      <c r="A684" s="1050"/>
      <c r="B684" s="1050"/>
      <c r="C684" s="1050"/>
      <c r="D684" s="1050"/>
      <c r="E684" s="1050"/>
      <c r="F684" s="1051"/>
      <c r="G684" s="1051"/>
    </row>
    <row r="685" spans="1:7">
      <c r="A685" s="1050"/>
      <c r="B685" s="1050"/>
      <c r="C685" s="1050"/>
      <c r="D685" s="1050"/>
      <c r="E685" s="1050"/>
      <c r="F685" s="1051"/>
      <c r="G685" s="1051"/>
    </row>
    <row r="686" spans="1:7">
      <c r="A686" s="1050"/>
      <c r="B686" s="1050"/>
      <c r="C686" s="1050"/>
      <c r="D686" s="1050"/>
      <c r="E686" s="1050"/>
      <c r="F686" s="1051"/>
      <c r="G686" s="1051"/>
    </row>
    <row r="687" spans="1:7">
      <c r="A687" s="1050"/>
      <c r="B687" s="1050"/>
      <c r="C687" s="1050"/>
      <c r="D687" s="1050"/>
      <c r="E687" s="1050"/>
      <c r="F687" s="1051"/>
      <c r="G687" s="1051"/>
    </row>
    <row r="688" spans="1:7">
      <c r="A688" s="1050"/>
      <c r="B688" s="1050"/>
      <c r="C688" s="1050"/>
      <c r="D688" s="1050"/>
      <c r="E688" s="1050"/>
      <c r="F688" s="1051"/>
      <c r="G688" s="1051"/>
    </row>
    <row r="689" spans="1:7">
      <c r="A689" s="1050"/>
      <c r="B689" s="1050"/>
      <c r="C689" s="1050"/>
      <c r="D689" s="1050"/>
      <c r="E689" s="1050"/>
      <c r="F689" s="1051"/>
      <c r="G689" s="1051"/>
    </row>
    <row r="690" spans="1:7">
      <c r="A690" s="1050"/>
      <c r="B690" s="1050"/>
      <c r="C690" s="1050"/>
      <c r="D690" s="1050"/>
      <c r="E690" s="1050"/>
      <c r="F690" s="1051"/>
      <c r="G690" s="1051"/>
    </row>
    <row r="691" spans="1:7">
      <c r="A691" s="1050"/>
      <c r="B691" s="1050"/>
      <c r="C691" s="1050"/>
      <c r="D691" s="1050"/>
      <c r="E691" s="1050"/>
      <c r="F691" s="1051"/>
      <c r="G691" s="1051"/>
    </row>
    <row r="692" spans="1:7">
      <c r="A692" s="1050"/>
      <c r="B692" s="1050"/>
      <c r="C692" s="1050"/>
      <c r="D692" s="1050"/>
      <c r="E692" s="1050"/>
      <c r="F692" s="1051"/>
      <c r="G692" s="1051"/>
    </row>
    <row r="693" spans="1:7">
      <c r="A693" s="1050"/>
      <c r="B693" s="1050"/>
      <c r="C693" s="1050"/>
      <c r="D693" s="1050"/>
      <c r="E693" s="1050"/>
      <c r="F693" s="1051"/>
      <c r="G693" s="1051"/>
    </row>
    <row r="694" spans="1:7">
      <c r="A694" s="1050"/>
      <c r="B694" s="1050"/>
      <c r="C694" s="1050"/>
      <c r="D694" s="1050"/>
      <c r="E694" s="1050"/>
      <c r="F694" s="1051"/>
      <c r="G694" s="1051"/>
    </row>
    <row r="695" spans="1:7">
      <c r="A695" s="1050"/>
      <c r="B695" s="1050"/>
      <c r="C695" s="1050"/>
      <c r="D695" s="1050"/>
      <c r="E695" s="1050"/>
      <c r="F695" s="1051"/>
      <c r="G695" s="1051"/>
    </row>
    <row r="696" spans="1:7">
      <c r="A696" s="1050"/>
      <c r="B696" s="1050"/>
      <c r="C696" s="1050"/>
      <c r="D696" s="1050"/>
      <c r="E696" s="1050"/>
      <c r="F696" s="1051"/>
      <c r="G696" s="1051"/>
    </row>
    <row r="697" spans="1:7">
      <c r="A697" s="1050"/>
      <c r="B697" s="1050"/>
      <c r="C697" s="1050"/>
      <c r="D697" s="1050"/>
      <c r="E697" s="1050"/>
      <c r="F697" s="1051"/>
      <c r="G697" s="1051"/>
    </row>
    <row r="698" spans="1:7">
      <c r="A698" s="1050"/>
      <c r="B698" s="1050"/>
      <c r="C698" s="1050"/>
      <c r="D698" s="1050"/>
      <c r="E698" s="1050"/>
      <c r="F698" s="1051"/>
      <c r="G698" s="1051"/>
    </row>
    <row r="699" spans="1:7">
      <c r="A699" s="1050"/>
      <c r="B699" s="1050"/>
      <c r="C699" s="1050"/>
      <c r="D699" s="1050"/>
      <c r="E699" s="1050"/>
      <c r="F699" s="1051"/>
      <c r="G699" s="1051"/>
    </row>
    <row r="700" spans="1:7">
      <c r="A700" s="1050"/>
      <c r="B700" s="1050"/>
      <c r="C700" s="1050"/>
      <c r="D700" s="1050"/>
      <c r="E700" s="1050"/>
      <c r="F700" s="1051"/>
      <c r="G700" s="1051"/>
    </row>
    <row r="701" spans="1:7">
      <c r="A701" s="1050"/>
      <c r="B701" s="1050"/>
      <c r="C701" s="1050"/>
      <c r="D701" s="1050"/>
      <c r="E701" s="1050"/>
      <c r="F701" s="1051"/>
      <c r="G701" s="1051"/>
    </row>
    <row r="702" spans="1:7">
      <c r="A702" s="1050"/>
      <c r="B702" s="1050"/>
      <c r="C702" s="1050"/>
      <c r="D702" s="1050"/>
      <c r="E702" s="1050"/>
      <c r="F702" s="1051"/>
      <c r="G702" s="1051"/>
    </row>
    <row r="703" spans="1:7">
      <c r="A703" s="1050"/>
      <c r="B703" s="1050"/>
      <c r="C703" s="1050"/>
      <c r="D703" s="1050"/>
      <c r="E703" s="1050"/>
      <c r="F703" s="1051"/>
      <c r="G703" s="1051"/>
    </row>
    <row r="704" spans="1:7">
      <c r="A704" s="1050"/>
      <c r="B704" s="1050"/>
      <c r="C704" s="1050"/>
      <c r="D704" s="1050"/>
      <c r="E704" s="1050"/>
      <c r="F704" s="1051"/>
      <c r="G704" s="1051"/>
    </row>
    <row r="705" spans="1:7">
      <c r="A705" s="1050"/>
      <c r="B705" s="1050"/>
      <c r="C705" s="1050"/>
      <c r="D705" s="1050"/>
      <c r="E705" s="1050"/>
      <c r="F705" s="1051"/>
      <c r="G705" s="1051"/>
    </row>
    <row r="706" spans="1:7">
      <c r="A706" s="1050"/>
      <c r="B706" s="1050"/>
      <c r="C706" s="1050"/>
      <c r="D706" s="1050"/>
      <c r="E706" s="1050"/>
      <c r="F706" s="1051"/>
      <c r="G706" s="1051"/>
    </row>
    <row r="707" spans="1:7">
      <c r="A707" s="1050"/>
      <c r="B707" s="1050"/>
      <c r="C707" s="1050"/>
      <c r="D707" s="1050"/>
      <c r="E707" s="1050"/>
      <c r="F707" s="1051"/>
      <c r="G707" s="1051"/>
    </row>
    <row r="708" spans="1:7">
      <c r="A708" s="1050"/>
      <c r="B708" s="1050"/>
      <c r="C708" s="1050"/>
      <c r="D708" s="1050"/>
      <c r="E708" s="1050"/>
      <c r="F708" s="1051"/>
      <c r="G708" s="1051"/>
    </row>
    <row r="709" spans="1:7">
      <c r="A709" s="1050"/>
      <c r="B709" s="1050"/>
      <c r="C709" s="1050"/>
      <c r="D709" s="1050"/>
      <c r="E709" s="1050"/>
      <c r="F709" s="1051"/>
      <c r="G709" s="1051"/>
    </row>
    <row r="710" spans="1:7">
      <c r="A710" s="1050"/>
      <c r="B710" s="1050"/>
      <c r="C710" s="1050"/>
      <c r="D710" s="1050"/>
      <c r="E710" s="1050"/>
      <c r="F710" s="1051"/>
      <c r="G710" s="1051"/>
    </row>
    <row r="711" spans="1:7">
      <c r="A711" s="1050"/>
      <c r="B711" s="1050"/>
      <c r="C711" s="1050"/>
      <c r="D711" s="1050"/>
      <c r="E711" s="1050"/>
      <c r="F711" s="1051"/>
      <c r="G711" s="1051"/>
    </row>
    <row r="712" spans="1:7">
      <c r="A712" s="1050"/>
      <c r="B712" s="1050"/>
      <c r="C712" s="1050"/>
      <c r="D712" s="1050"/>
      <c r="E712" s="1050"/>
      <c r="F712" s="1051"/>
      <c r="G712" s="1051"/>
    </row>
    <row r="713" spans="1:7">
      <c r="A713" s="1050"/>
      <c r="B713" s="1050"/>
      <c r="C713" s="1050"/>
      <c r="D713" s="1050"/>
      <c r="E713" s="1050"/>
      <c r="F713" s="1051"/>
      <c r="G713" s="1051"/>
    </row>
    <row r="714" spans="1:7">
      <c r="A714" s="1050"/>
      <c r="B714" s="1050"/>
      <c r="C714" s="1050"/>
      <c r="D714" s="1050"/>
      <c r="E714" s="1050"/>
      <c r="F714" s="1051"/>
      <c r="G714" s="1051"/>
    </row>
    <row r="715" spans="1:7">
      <c r="A715" s="1050"/>
      <c r="B715" s="1050"/>
      <c r="C715" s="1050"/>
      <c r="D715" s="1050"/>
      <c r="E715" s="1050"/>
      <c r="F715" s="1051"/>
      <c r="G715" s="1051"/>
    </row>
    <row r="716" spans="1:7">
      <c r="A716" s="1050"/>
      <c r="B716" s="1050"/>
      <c r="C716" s="1050"/>
      <c r="D716" s="1050"/>
      <c r="E716" s="1050"/>
      <c r="F716" s="1051"/>
      <c r="G716" s="1051"/>
    </row>
    <row r="717" spans="1:7">
      <c r="A717" s="1050"/>
      <c r="B717" s="1050"/>
      <c r="C717" s="1050"/>
      <c r="D717" s="1050"/>
      <c r="E717" s="1050"/>
      <c r="F717" s="1051"/>
      <c r="G717" s="1051"/>
    </row>
    <row r="718" spans="1:7">
      <c r="A718" s="1050"/>
      <c r="B718" s="1050"/>
      <c r="C718" s="1050"/>
      <c r="D718" s="1050"/>
      <c r="E718" s="1050"/>
      <c r="F718" s="1051"/>
      <c r="G718" s="1051"/>
    </row>
    <row r="719" spans="1:7">
      <c r="A719" s="1050"/>
      <c r="B719" s="1050"/>
      <c r="C719" s="1050"/>
      <c r="D719" s="1050"/>
      <c r="E719" s="1050"/>
      <c r="F719" s="1051"/>
      <c r="G719" s="1051"/>
    </row>
    <row r="720" spans="1:7">
      <c r="A720" s="1050"/>
      <c r="B720" s="1050"/>
      <c r="C720" s="1050"/>
      <c r="D720" s="1050"/>
      <c r="E720" s="1050"/>
      <c r="F720" s="1051"/>
      <c r="G720" s="1051"/>
    </row>
    <row r="721" spans="1:7">
      <c r="A721" s="1050"/>
      <c r="B721" s="1050"/>
      <c r="C721" s="1050"/>
      <c r="D721" s="1050"/>
      <c r="E721" s="1050"/>
      <c r="F721" s="1051"/>
      <c r="G721" s="1051"/>
    </row>
    <row r="722" spans="1:7">
      <c r="A722" s="1050"/>
      <c r="B722" s="1050"/>
      <c r="C722" s="1050"/>
      <c r="D722" s="1050"/>
      <c r="E722" s="1050"/>
      <c r="F722" s="1051"/>
      <c r="G722" s="1051"/>
    </row>
    <row r="723" spans="1:7">
      <c r="A723" s="1050"/>
      <c r="B723" s="1050"/>
      <c r="C723" s="1050"/>
      <c r="D723" s="1050"/>
      <c r="E723" s="1050"/>
      <c r="F723" s="1051"/>
      <c r="G723" s="1051"/>
    </row>
    <row r="724" spans="1:7">
      <c r="A724" s="1050"/>
      <c r="B724" s="1050"/>
      <c r="C724" s="1050"/>
      <c r="D724" s="1050"/>
      <c r="E724" s="1050"/>
      <c r="F724" s="1051"/>
      <c r="G724" s="1051"/>
    </row>
    <row r="725" spans="1:7">
      <c r="A725" s="1050"/>
      <c r="B725" s="1050"/>
      <c r="C725" s="1050"/>
      <c r="D725" s="1050"/>
      <c r="E725" s="1050"/>
      <c r="F725" s="1051"/>
      <c r="G725" s="1051"/>
    </row>
    <row r="726" spans="1:7">
      <c r="A726" s="1050"/>
      <c r="B726" s="1050"/>
      <c r="C726" s="1050"/>
      <c r="D726" s="1050"/>
      <c r="E726" s="1050"/>
      <c r="F726" s="1051"/>
      <c r="G726" s="1051"/>
    </row>
    <row r="727" spans="1:7">
      <c r="A727" s="1050"/>
      <c r="B727" s="1050"/>
      <c r="C727" s="1050"/>
      <c r="D727" s="1050"/>
      <c r="E727" s="1050"/>
      <c r="F727" s="1051"/>
      <c r="G727" s="1051"/>
    </row>
    <row r="728" spans="1:7">
      <c r="A728" s="1050"/>
      <c r="B728" s="1050"/>
      <c r="C728" s="1050"/>
      <c r="D728" s="1050"/>
      <c r="E728" s="1050"/>
      <c r="F728" s="1051"/>
      <c r="G728" s="1051"/>
    </row>
    <row r="729" spans="1:7">
      <c r="A729" s="1050"/>
      <c r="B729" s="1050"/>
      <c r="C729" s="1050"/>
      <c r="D729" s="1050"/>
      <c r="E729" s="1050"/>
      <c r="F729" s="1051"/>
      <c r="G729" s="1051"/>
    </row>
    <row r="730" spans="1:7">
      <c r="A730" s="1050"/>
      <c r="B730" s="1050"/>
      <c r="C730" s="1050"/>
      <c r="D730" s="1050"/>
      <c r="E730" s="1050"/>
      <c r="F730" s="1051"/>
      <c r="G730" s="1051"/>
    </row>
    <row r="731" spans="1:7">
      <c r="A731" s="1050"/>
      <c r="B731" s="1050"/>
      <c r="C731" s="1050"/>
      <c r="D731" s="1050"/>
      <c r="E731" s="1050"/>
      <c r="F731" s="1051"/>
      <c r="G731" s="1051"/>
    </row>
    <row r="732" spans="1:7">
      <c r="A732" s="1050"/>
      <c r="B732" s="1050"/>
      <c r="C732" s="1050"/>
      <c r="D732" s="1050"/>
      <c r="E732" s="1050"/>
      <c r="F732" s="1051"/>
      <c r="G732" s="1051"/>
    </row>
    <row r="733" spans="1:7">
      <c r="A733" s="1050"/>
      <c r="B733" s="1050"/>
      <c r="C733" s="1050"/>
      <c r="D733" s="1050"/>
      <c r="E733" s="1050"/>
      <c r="F733" s="1051"/>
      <c r="G733" s="1051"/>
    </row>
    <row r="734" spans="1:7">
      <c r="A734" s="1050"/>
      <c r="B734" s="1050"/>
      <c r="C734" s="1050"/>
      <c r="D734" s="1050"/>
      <c r="E734" s="1050"/>
      <c r="F734" s="1051"/>
      <c r="G734" s="1051"/>
    </row>
    <row r="735" spans="1:7">
      <c r="A735" s="1050"/>
      <c r="B735" s="1050"/>
      <c r="C735" s="1050"/>
      <c r="D735" s="1050"/>
      <c r="E735" s="1050"/>
      <c r="F735" s="1051"/>
      <c r="G735" s="1051"/>
    </row>
    <row r="736" spans="1:7">
      <c r="A736" s="1050"/>
      <c r="B736" s="1050"/>
      <c r="C736" s="1050"/>
      <c r="D736" s="1050"/>
      <c r="E736" s="1050"/>
      <c r="F736" s="1051"/>
      <c r="G736" s="1051"/>
    </row>
    <row r="737" spans="1:7">
      <c r="A737" s="1050"/>
      <c r="B737" s="1050"/>
      <c r="C737" s="1050"/>
      <c r="D737" s="1050"/>
      <c r="E737" s="1050"/>
      <c r="F737" s="1051"/>
      <c r="G737" s="1051"/>
    </row>
    <row r="738" spans="1:7">
      <c r="A738" s="1050"/>
      <c r="B738" s="1050"/>
      <c r="C738" s="1050"/>
      <c r="D738" s="1050"/>
      <c r="E738" s="1050"/>
      <c r="F738" s="1051"/>
      <c r="G738" s="1051"/>
    </row>
    <row r="739" spans="1:7">
      <c r="A739" s="1050"/>
      <c r="B739" s="1050"/>
      <c r="C739" s="1050"/>
      <c r="D739" s="1050"/>
      <c r="E739" s="1050"/>
      <c r="F739" s="1051"/>
      <c r="G739" s="1051"/>
    </row>
    <row r="740" spans="1:7">
      <c r="A740" s="1050"/>
      <c r="B740" s="1050"/>
      <c r="C740" s="1050"/>
      <c r="D740" s="1050"/>
      <c r="E740" s="1050"/>
      <c r="F740" s="1051"/>
      <c r="G740" s="1051"/>
    </row>
    <row r="741" spans="1:7">
      <c r="A741" s="1050"/>
      <c r="B741" s="1050"/>
      <c r="C741" s="1050"/>
      <c r="D741" s="1050"/>
      <c r="E741" s="1050"/>
      <c r="F741" s="1051"/>
      <c r="G741" s="1051"/>
    </row>
    <row r="742" spans="1:7">
      <c r="A742" s="1050"/>
      <c r="B742" s="1050"/>
      <c r="C742" s="1050"/>
      <c r="D742" s="1050"/>
      <c r="E742" s="1050"/>
      <c r="F742" s="1051"/>
      <c r="G742" s="1051"/>
    </row>
    <row r="743" spans="1:7">
      <c r="A743" s="1050"/>
      <c r="B743" s="1050"/>
      <c r="C743" s="1050"/>
      <c r="D743" s="1050"/>
      <c r="E743" s="1050"/>
      <c r="F743" s="1051"/>
      <c r="G743" s="1051"/>
    </row>
    <row r="744" spans="1:7">
      <c r="A744" s="1050"/>
      <c r="B744" s="1050"/>
      <c r="C744" s="1050"/>
      <c r="D744" s="1050"/>
      <c r="E744" s="1050"/>
      <c r="F744" s="1051"/>
      <c r="G744" s="1051"/>
    </row>
    <row r="745" spans="1:7">
      <c r="A745" s="1050"/>
      <c r="B745" s="1050"/>
      <c r="C745" s="1050"/>
      <c r="D745" s="1050"/>
      <c r="E745" s="1050"/>
      <c r="F745" s="1051"/>
      <c r="G745" s="1051"/>
    </row>
    <row r="746" spans="1:7">
      <c r="A746" s="1050"/>
      <c r="B746" s="1050"/>
      <c r="C746" s="1050"/>
      <c r="D746" s="1050"/>
      <c r="E746" s="1050"/>
      <c r="F746" s="1051"/>
      <c r="G746" s="1051"/>
    </row>
    <row r="747" spans="1:7">
      <c r="A747" s="1050"/>
      <c r="B747" s="1050"/>
      <c r="C747" s="1050"/>
      <c r="D747" s="1050"/>
      <c r="E747" s="1050"/>
      <c r="F747" s="1051"/>
      <c r="G747" s="1051"/>
    </row>
    <row r="748" spans="1:7">
      <c r="A748" s="1050"/>
      <c r="B748" s="1050"/>
      <c r="C748" s="1050"/>
      <c r="D748" s="1050"/>
      <c r="E748" s="1050"/>
      <c r="F748" s="1051"/>
      <c r="G748" s="1051"/>
    </row>
    <row r="749" spans="1:7">
      <c r="A749" s="1050"/>
      <c r="B749" s="1050"/>
      <c r="C749" s="1050"/>
      <c r="D749" s="1050"/>
      <c r="E749" s="1050"/>
      <c r="F749" s="1051"/>
      <c r="G749" s="1051"/>
    </row>
    <row r="750" spans="1:7">
      <c r="A750" s="1050"/>
      <c r="B750" s="1050"/>
      <c r="C750" s="1050"/>
      <c r="D750" s="1050"/>
      <c r="E750" s="1050"/>
      <c r="F750" s="1051"/>
      <c r="G750" s="1051"/>
    </row>
    <row r="751" spans="1:7">
      <c r="A751" s="1050"/>
      <c r="B751" s="1050"/>
      <c r="C751" s="1050"/>
      <c r="D751" s="1050"/>
      <c r="E751" s="1050"/>
      <c r="F751" s="1051"/>
      <c r="G751" s="1051"/>
    </row>
    <row r="752" spans="1:7">
      <c r="A752" s="1050"/>
      <c r="B752" s="1050"/>
      <c r="C752" s="1050"/>
      <c r="D752" s="1050"/>
      <c r="E752" s="1050"/>
      <c r="F752" s="1051"/>
      <c r="G752" s="1051"/>
    </row>
    <row r="753" spans="1:7">
      <c r="A753" s="1050"/>
      <c r="B753" s="1050"/>
      <c r="C753" s="1050"/>
      <c r="D753" s="1050"/>
      <c r="E753" s="1050"/>
      <c r="F753" s="1051"/>
      <c r="G753" s="1051"/>
    </row>
    <row r="754" spans="1:7">
      <c r="A754" s="1050"/>
      <c r="B754" s="1050"/>
      <c r="C754" s="1050"/>
      <c r="D754" s="1050"/>
      <c r="E754" s="1050"/>
      <c r="F754" s="1051"/>
      <c r="G754" s="1051"/>
    </row>
    <row r="755" spans="1:7">
      <c r="A755" s="1050"/>
      <c r="B755" s="1050"/>
      <c r="C755" s="1050"/>
      <c r="D755" s="1050"/>
      <c r="E755" s="1050"/>
      <c r="F755" s="1051"/>
      <c r="G755" s="1051"/>
    </row>
    <row r="756" spans="1:7">
      <c r="A756" s="1050"/>
      <c r="B756" s="1050"/>
      <c r="C756" s="1050"/>
      <c r="D756" s="1050"/>
      <c r="E756" s="1050"/>
      <c r="F756" s="1051"/>
      <c r="G756" s="1051"/>
    </row>
    <row r="757" spans="1:7">
      <c r="A757" s="1050"/>
      <c r="B757" s="1050"/>
      <c r="C757" s="1050"/>
      <c r="D757" s="1050"/>
      <c r="E757" s="1050"/>
      <c r="F757" s="1051"/>
      <c r="G757" s="1051"/>
    </row>
    <row r="758" spans="1:7">
      <c r="A758" s="1050"/>
      <c r="B758" s="1050"/>
      <c r="C758" s="1050"/>
      <c r="D758" s="1050"/>
      <c r="E758" s="1050"/>
      <c r="F758" s="1051"/>
      <c r="G758" s="1051"/>
    </row>
    <row r="759" spans="1:7">
      <c r="A759" s="1050"/>
      <c r="B759" s="1050"/>
      <c r="C759" s="1050"/>
      <c r="D759" s="1050"/>
      <c r="E759" s="1050"/>
      <c r="F759" s="1051"/>
      <c r="G759" s="1051"/>
    </row>
    <row r="760" spans="1:7">
      <c r="A760" s="1050"/>
      <c r="B760" s="1050"/>
      <c r="C760" s="1050"/>
      <c r="D760" s="1050"/>
      <c r="E760" s="1050"/>
      <c r="F760" s="1051"/>
      <c r="G760" s="1051"/>
    </row>
    <row r="761" spans="1:7">
      <c r="A761" s="1050"/>
      <c r="B761" s="1050"/>
      <c r="C761" s="1050"/>
      <c r="D761" s="1050"/>
      <c r="E761" s="1050"/>
      <c r="F761" s="1051"/>
      <c r="G761" s="1051"/>
    </row>
    <row r="762" spans="1:7">
      <c r="A762" s="1050"/>
      <c r="B762" s="1050"/>
      <c r="C762" s="1050"/>
      <c r="D762" s="1050"/>
      <c r="E762" s="1050"/>
      <c r="F762" s="1051"/>
      <c r="G762" s="1051"/>
    </row>
    <row r="763" spans="1:7">
      <c r="A763" s="1050"/>
      <c r="B763" s="1050"/>
      <c r="C763" s="1050"/>
      <c r="D763" s="1050"/>
      <c r="E763" s="1050"/>
      <c r="F763" s="1051"/>
      <c r="G763" s="1051"/>
    </row>
    <row r="764" spans="1:7">
      <c r="A764" s="1050"/>
      <c r="B764" s="1050"/>
      <c r="C764" s="1050"/>
      <c r="D764" s="1050"/>
      <c r="E764" s="1050"/>
      <c r="F764" s="1051"/>
      <c r="G764" s="1051"/>
    </row>
    <row r="765" spans="1:7">
      <c r="A765" s="1050"/>
      <c r="B765" s="1050"/>
      <c r="C765" s="1050"/>
      <c r="D765" s="1050"/>
      <c r="E765" s="1050"/>
      <c r="F765" s="1051"/>
      <c r="G765" s="1051"/>
    </row>
    <row r="766" spans="1:7">
      <c r="A766" s="1050"/>
      <c r="B766" s="1050"/>
      <c r="C766" s="1050"/>
      <c r="D766" s="1050"/>
      <c r="E766" s="1050"/>
      <c r="F766" s="1051"/>
      <c r="G766" s="1051"/>
    </row>
    <row r="767" spans="1:7">
      <c r="A767" s="1050"/>
      <c r="B767" s="1050"/>
      <c r="C767" s="1050"/>
      <c r="D767" s="1050"/>
      <c r="E767" s="1050"/>
      <c r="F767" s="1051"/>
      <c r="G767" s="1051"/>
    </row>
    <row r="768" spans="1:7">
      <c r="A768" s="1050"/>
      <c r="B768" s="1050"/>
      <c r="C768" s="1050"/>
      <c r="D768" s="1050"/>
      <c r="E768" s="1050"/>
      <c r="F768" s="1051"/>
      <c r="G768" s="1051"/>
    </row>
    <row r="769" spans="1:7">
      <c r="A769" s="1050"/>
      <c r="B769" s="1050"/>
      <c r="C769" s="1050"/>
      <c r="D769" s="1050"/>
      <c r="E769" s="1050"/>
      <c r="F769" s="1051"/>
      <c r="G769" s="1051"/>
    </row>
    <row r="770" spans="1:7">
      <c r="A770" s="1050"/>
      <c r="B770" s="1050"/>
      <c r="C770" s="1050"/>
      <c r="D770" s="1050"/>
      <c r="E770" s="1050"/>
      <c r="F770" s="1051"/>
      <c r="G770" s="1051"/>
    </row>
    <row r="771" spans="1:7">
      <c r="A771" s="1050"/>
      <c r="B771" s="1050"/>
      <c r="C771" s="1050"/>
      <c r="D771" s="1050"/>
      <c r="E771" s="1050"/>
      <c r="F771" s="1051"/>
      <c r="G771" s="1051"/>
    </row>
    <row r="772" spans="1:7">
      <c r="A772" s="1050"/>
      <c r="B772" s="1050"/>
      <c r="C772" s="1050"/>
      <c r="D772" s="1050"/>
      <c r="E772" s="1050"/>
      <c r="F772" s="1051"/>
      <c r="G772" s="1051"/>
    </row>
    <row r="773" spans="1:7">
      <c r="A773" s="1050"/>
      <c r="B773" s="1050"/>
      <c r="C773" s="1050"/>
      <c r="D773" s="1050"/>
      <c r="E773" s="1050"/>
      <c r="F773" s="1051"/>
      <c r="G773" s="1051"/>
    </row>
    <row r="774" spans="1:7">
      <c r="A774" s="1050"/>
      <c r="B774" s="1050"/>
      <c r="C774" s="1050"/>
      <c r="D774" s="1050"/>
      <c r="E774" s="1050"/>
      <c r="F774" s="1051"/>
      <c r="G774" s="1051"/>
    </row>
    <row r="775" spans="1:7">
      <c r="A775" s="1050"/>
      <c r="B775" s="1050"/>
      <c r="C775" s="1050"/>
      <c r="D775" s="1050"/>
      <c r="E775" s="1050"/>
      <c r="F775" s="1051"/>
      <c r="G775" s="1051"/>
    </row>
    <row r="776" spans="1:7">
      <c r="A776" s="1050"/>
      <c r="B776" s="1050"/>
      <c r="C776" s="1050"/>
      <c r="D776" s="1050"/>
      <c r="E776" s="1050"/>
      <c r="F776" s="1051"/>
      <c r="G776" s="1051"/>
    </row>
    <row r="777" spans="1:7">
      <c r="A777" s="1050"/>
      <c r="B777" s="1050"/>
      <c r="C777" s="1050"/>
      <c r="D777" s="1050"/>
      <c r="E777" s="1050"/>
      <c r="F777" s="1051"/>
      <c r="G777" s="1051"/>
    </row>
    <row r="778" spans="1:7">
      <c r="A778" s="1050"/>
      <c r="B778" s="1050"/>
      <c r="C778" s="1050"/>
      <c r="D778" s="1050"/>
      <c r="E778" s="1050"/>
      <c r="F778" s="1051"/>
      <c r="G778" s="1051"/>
    </row>
    <row r="779" spans="1:7">
      <c r="A779" s="1050"/>
      <c r="B779" s="1050"/>
      <c r="C779" s="1050"/>
      <c r="D779" s="1050"/>
      <c r="E779" s="1050"/>
      <c r="F779" s="1051"/>
      <c r="G779" s="1051"/>
    </row>
    <row r="780" spans="1:7">
      <c r="A780" s="1050"/>
      <c r="B780" s="1050"/>
      <c r="C780" s="1050"/>
      <c r="D780" s="1050"/>
      <c r="E780" s="1050"/>
      <c r="F780" s="1051"/>
      <c r="G780" s="1051"/>
    </row>
    <row r="781" spans="1:7">
      <c r="A781" s="1050"/>
      <c r="B781" s="1050"/>
      <c r="C781" s="1050"/>
      <c r="D781" s="1050"/>
      <c r="E781" s="1050"/>
      <c r="F781" s="1051"/>
      <c r="G781" s="1051"/>
    </row>
    <row r="782" spans="1:7">
      <c r="A782" s="1050"/>
      <c r="B782" s="1050"/>
      <c r="C782" s="1050"/>
      <c r="D782" s="1050"/>
      <c r="E782" s="1050"/>
      <c r="F782" s="1051"/>
      <c r="G782" s="1051"/>
    </row>
    <row r="783" spans="1:7">
      <c r="A783" s="1050"/>
      <c r="B783" s="1050"/>
      <c r="C783" s="1050"/>
      <c r="D783" s="1050"/>
      <c r="E783" s="1050"/>
      <c r="F783" s="1051"/>
      <c r="G783" s="1051"/>
    </row>
    <row r="784" spans="1:7">
      <c r="A784" s="1050"/>
      <c r="B784" s="1050"/>
      <c r="C784" s="1050"/>
      <c r="D784" s="1050"/>
      <c r="E784" s="1050"/>
      <c r="F784" s="1051"/>
      <c r="G784" s="1051"/>
    </row>
    <row r="785" spans="1:7">
      <c r="A785" s="1050"/>
      <c r="B785" s="1050"/>
      <c r="C785" s="1050"/>
      <c r="D785" s="1050"/>
      <c r="E785" s="1050"/>
      <c r="F785" s="1051"/>
      <c r="G785" s="1051"/>
    </row>
    <row r="786" spans="1:7">
      <c r="A786" s="1050"/>
      <c r="B786" s="1050"/>
      <c r="C786" s="1050"/>
      <c r="D786" s="1050"/>
      <c r="E786" s="1050"/>
      <c r="F786" s="1051"/>
      <c r="G786" s="1051"/>
    </row>
    <row r="787" spans="1:7">
      <c r="A787" s="1050"/>
      <c r="B787" s="1050"/>
      <c r="C787" s="1050"/>
      <c r="D787" s="1050"/>
      <c r="E787" s="1050"/>
      <c r="F787" s="1051"/>
      <c r="G787" s="1051"/>
    </row>
    <row r="788" spans="1:7">
      <c r="A788" s="1050"/>
      <c r="B788" s="1050"/>
      <c r="C788" s="1050"/>
      <c r="D788" s="1050"/>
      <c r="E788" s="1050"/>
      <c r="F788" s="1051"/>
      <c r="G788" s="1051"/>
    </row>
    <row r="789" spans="1:7">
      <c r="A789" s="1050"/>
      <c r="B789" s="1050"/>
      <c r="C789" s="1050"/>
      <c r="D789" s="1050"/>
      <c r="E789" s="1050"/>
      <c r="F789" s="1051"/>
      <c r="G789" s="1051"/>
    </row>
    <row r="790" spans="1:7">
      <c r="A790" s="1050"/>
      <c r="B790" s="1050"/>
      <c r="C790" s="1050"/>
      <c r="D790" s="1050"/>
      <c r="E790" s="1050"/>
      <c r="F790" s="1051"/>
      <c r="G790" s="1051"/>
    </row>
    <row r="791" spans="1:7">
      <c r="A791" s="1050"/>
      <c r="B791" s="1050"/>
      <c r="C791" s="1050"/>
      <c r="D791" s="1050"/>
      <c r="E791" s="1050"/>
      <c r="F791" s="1051"/>
      <c r="G791" s="1051"/>
    </row>
    <row r="792" spans="1:7">
      <c r="A792" s="1050"/>
      <c r="B792" s="1050"/>
      <c r="C792" s="1050"/>
      <c r="D792" s="1050"/>
      <c r="E792" s="1050"/>
      <c r="F792" s="1051"/>
      <c r="G792" s="1051"/>
    </row>
    <row r="793" spans="1:7">
      <c r="A793" s="1050"/>
      <c r="B793" s="1050"/>
      <c r="C793" s="1050"/>
      <c r="D793" s="1050"/>
      <c r="E793" s="1050"/>
      <c r="F793" s="1051"/>
      <c r="G793" s="1051"/>
    </row>
    <row r="794" spans="1:7">
      <c r="A794" s="1050"/>
      <c r="B794" s="1050"/>
      <c r="C794" s="1050"/>
      <c r="D794" s="1050"/>
      <c r="E794" s="1050"/>
      <c r="F794" s="1051"/>
      <c r="G794" s="1051"/>
    </row>
    <row r="795" spans="1:7">
      <c r="A795" s="1050"/>
      <c r="B795" s="1050"/>
      <c r="C795" s="1050"/>
      <c r="D795" s="1050"/>
      <c r="E795" s="1050"/>
      <c r="F795" s="1051"/>
      <c r="G795" s="1051"/>
    </row>
    <row r="796" spans="1:7">
      <c r="A796" s="1050"/>
      <c r="B796" s="1050"/>
      <c r="C796" s="1050"/>
      <c r="D796" s="1050"/>
      <c r="E796" s="1050"/>
      <c r="F796" s="1051"/>
      <c r="G796" s="1051"/>
    </row>
    <row r="797" spans="1:7">
      <c r="A797" s="1050"/>
      <c r="B797" s="1050"/>
      <c r="C797" s="1050"/>
      <c r="D797" s="1050"/>
      <c r="E797" s="1050"/>
      <c r="F797" s="1051"/>
      <c r="G797" s="1051"/>
    </row>
    <row r="798" spans="1:7">
      <c r="A798" s="1050"/>
      <c r="B798" s="1050"/>
      <c r="C798" s="1050"/>
      <c r="D798" s="1050"/>
      <c r="E798" s="1050"/>
      <c r="F798" s="1051"/>
      <c r="G798" s="1051"/>
    </row>
    <row r="799" spans="1:7">
      <c r="A799" s="1050"/>
      <c r="B799" s="1050"/>
      <c r="C799" s="1050"/>
      <c r="D799" s="1050"/>
      <c r="E799" s="1050"/>
      <c r="F799" s="1051"/>
      <c r="G799" s="1051"/>
    </row>
    <row r="800" spans="1:7">
      <c r="A800" s="1050"/>
      <c r="B800" s="1050"/>
      <c r="C800" s="1050"/>
      <c r="D800" s="1050"/>
      <c r="E800" s="1050"/>
      <c r="F800" s="1051"/>
      <c r="G800" s="1051"/>
    </row>
    <row r="801" spans="1:7">
      <c r="A801" s="1050"/>
      <c r="B801" s="1050"/>
      <c r="C801" s="1050"/>
      <c r="D801" s="1050"/>
      <c r="E801" s="1050"/>
      <c r="F801" s="1051"/>
      <c r="G801" s="1051"/>
    </row>
    <row r="802" spans="1:7">
      <c r="A802" s="1050"/>
      <c r="B802" s="1050"/>
      <c r="C802" s="1050"/>
      <c r="D802" s="1050"/>
      <c r="E802" s="1050"/>
      <c r="F802" s="1051"/>
      <c r="G802" s="1051"/>
    </row>
    <row r="803" spans="1:7">
      <c r="A803" s="1050"/>
      <c r="B803" s="1050"/>
      <c r="C803" s="1050"/>
      <c r="D803" s="1050"/>
      <c r="E803" s="1050"/>
      <c r="F803" s="1051"/>
      <c r="G803" s="1051"/>
    </row>
    <row r="804" spans="1:7">
      <c r="A804" s="1050"/>
      <c r="B804" s="1050"/>
      <c r="C804" s="1050"/>
      <c r="D804" s="1050"/>
      <c r="E804" s="1050"/>
      <c r="F804" s="1051"/>
      <c r="G804" s="1051"/>
    </row>
    <row r="805" spans="1:7">
      <c r="A805" s="1050"/>
      <c r="B805" s="1050"/>
      <c r="C805" s="1050"/>
      <c r="D805" s="1050"/>
      <c r="E805" s="1050"/>
      <c r="F805" s="1051"/>
      <c r="G805" s="1051"/>
    </row>
    <row r="806" spans="1:7">
      <c r="A806" s="1050"/>
      <c r="B806" s="1050"/>
      <c r="C806" s="1050"/>
      <c r="D806" s="1050"/>
      <c r="E806" s="1050"/>
      <c r="F806" s="1051"/>
      <c r="G806" s="1051"/>
    </row>
    <row r="807" spans="1:7">
      <c r="A807" s="1050"/>
      <c r="B807" s="1050"/>
      <c r="C807" s="1050"/>
      <c r="D807" s="1050"/>
      <c r="E807" s="1050"/>
      <c r="F807" s="1051"/>
      <c r="G807" s="1051"/>
    </row>
    <row r="808" spans="1:7">
      <c r="A808" s="1050"/>
      <c r="B808" s="1050"/>
      <c r="C808" s="1050"/>
      <c r="D808" s="1050"/>
      <c r="E808" s="1050"/>
      <c r="F808" s="1051"/>
      <c r="G808" s="1051"/>
    </row>
    <row r="809" spans="1:7">
      <c r="A809" s="1050"/>
      <c r="B809" s="1050"/>
      <c r="C809" s="1050"/>
      <c r="D809" s="1050"/>
      <c r="E809" s="1050"/>
      <c r="F809" s="1051"/>
      <c r="G809" s="1051"/>
    </row>
    <row r="810" spans="1:7">
      <c r="A810" s="1050"/>
      <c r="B810" s="1050"/>
      <c r="C810" s="1050"/>
      <c r="D810" s="1050"/>
      <c r="E810" s="1050"/>
      <c r="F810" s="1051"/>
      <c r="G810" s="1051"/>
    </row>
    <row r="811" spans="1:7">
      <c r="A811" s="1050"/>
      <c r="B811" s="1050"/>
      <c r="C811" s="1050"/>
      <c r="D811" s="1050"/>
      <c r="E811" s="1050"/>
      <c r="F811" s="1051"/>
      <c r="G811" s="1051"/>
    </row>
    <row r="812" spans="1:7">
      <c r="A812" s="1050"/>
      <c r="B812" s="1050"/>
      <c r="C812" s="1050"/>
      <c r="D812" s="1050"/>
      <c r="E812" s="1050"/>
      <c r="F812" s="1051"/>
      <c r="G812" s="1051"/>
    </row>
    <row r="813" spans="1:7">
      <c r="A813" s="1050"/>
      <c r="B813" s="1050"/>
      <c r="C813" s="1050"/>
      <c r="D813" s="1050"/>
      <c r="E813" s="1050"/>
      <c r="F813" s="1051"/>
      <c r="G813" s="1051"/>
    </row>
    <row r="814" spans="1:7">
      <c r="A814" s="1050"/>
      <c r="B814" s="1050"/>
      <c r="C814" s="1050"/>
      <c r="D814" s="1050"/>
      <c r="E814" s="1050"/>
      <c r="F814" s="1051"/>
      <c r="G814" s="1051"/>
    </row>
    <row r="815" spans="1:7">
      <c r="A815" s="1050"/>
      <c r="B815" s="1050"/>
      <c r="C815" s="1050"/>
      <c r="D815" s="1050"/>
      <c r="E815" s="1050"/>
      <c r="F815" s="1051"/>
      <c r="G815" s="1051"/>
    </row>
    <row r="816" spans="1:7">
      <c r="A816" s="1050"/>
      <c r="B816" s="1050"/>
      <c r="C816" s="1050"/>
      <c r="D816" s="1050"/>
      <c r="E816" s="1050"/>
      <c r="F816" s="1051"/>
      <c r="G816" s="1051"/>
    </row>
    <row r="817" spans="1:7">
      <c r="A817" s="1050"/>
      <c r="B817" s="1050"/>
      <c r="C817" s="1050"/>
      <c r="D817" s="1050"/>
      <c r="E817" s="1050"/>
      <c r="F817" s="1051"/>
      <c r="G817" s="1051"/>
    </row>
    <row r="818" spans="1:7">
      <c r="A818" s="1050"/>
      <c r="B818" s="1050"/>
      <c r="C818" s="1050"/>
      <c r="D818" s="1050"/>
      <c r="E818" s="1050"/>
      <c r="F818" s="1051"/>
      <c r="G818" s="1051"/>
    </row>
    <row r="819" spans="1:7">
      <c r="A819" s="1050"/>
      <c r="B819" s="1050"/>
      <c r="C819" s="1050"/>
      <c r="D819" s="1050"/>
      <c r="E819" s="1050"/>
      <c r="F819" s="1051"/>
      <c r="G819" s="1051"/>
    </row>
    <row r="820" spans="1:7">
      <c r="A820" s="1050"/>
      <c r="B820" s="1050"/>
      <c r="C820" s="1050"/>
      <c r="D820" s="1050"/>
      <c r="E820" s="1050"/>
      <c r="F820" s="1051"/>
      <c r="G820" s="1051"/>
    </row>
    <row r="821" spans="1:7">
      <c r="A821" s="1050"/>
      <c r="B821" s="1050"/>
      <c r="C821" s="1050"/>
      <c r="D821" s="1050"/>
      <c r="E821" s="1050"/>
      <c r="F821" s="1051"/>
      <c r="G821" s="1051"/>
    </row>
    <row r="822" spans="1:7">
      <c r="A822" s="1050"/>
      <c r="B822" s="1050"/>
      <c r="C822" s="1050"/>
      <c r="D822" s="1050"/>
      <c r="E822" s="1050"/>
      <c r="F822" s="1051"/>
      <c r="G822" s="1051"/>
    </row>
    <row r="823" spans="1:7">
      <c r="A823" s="1050"/>
      <c r="B823" s="1050"/>
      <c r="C823" s="1050"/>
      <c r="D823" s="1050"/>
      <c r="E823" s="1050"/>
      <c r="F823" s="1051"/>
      <c r="G823" s="1051"/>
    </row>
    <row r="824" spans="1:7">
      <c r="A824" s="1050"/>
      <c r="B824" s="1050"/>
      <c r="C824" s="1050"/>
      <c r="D824" s="1050"/>
      <c r="E824" s="1050"/>
      <c r="F824" s="1051"/>
      <c r="G824" s="1051"/>
    </row>
    <row r="825" spans="1:7">
      <c r="A825" s="1050"/>
      <c r="B825" s="1050"/>
      <c r="C825" s="1050"/>
      <c r="D825" s="1050"/>
      <c r="E825" s="1050"/>
      <c r="F825" s="1051"/>
      <c r="G825" s="1051"/>
    </row>
    <row r="826" spans="1:7">
      <c r="A826" s="1050"/>
      <c r="B826" s="1050"/>
      <c r="C826" s="1050"/>
      <c r="D826" s="1050"/>
      <c r="E826" s="1050"/>
      <c r="F826" s="1051"/>
      <c r="G826" s="1051"/>
    </row>
    <row r="827" spans="1:7">
      <c r="A827" s="1050"/>
      <c r="B827" s="1050"/>
      <c r="C827" s="1050"/>
      <c r="D827" s="1050"/>
      <c r="E827" s="1050"/>
      <c r="F827" s="1051"/>
      <c r="G827" s="1051"/>
    </row>
    <row r="828" spans="1:7">
      <c r="A828" s="1050"/>
      <c r="B828" s="1050"/>
      <c r="C828" s="1050"/>
      <c r="D828" s="1050"/>
      <c r="E828" s="1050"/>
      <c r="F828" s="1051"/>
      <c r="G828" s="1051"/>
    </row>
    <row r="829" spans="1:7">
      <c r="A829" s="1050"/>
      <c r="B829" s="1050"/>
      <c r="C829" s="1050"/>
      <c r="D829" s="1050"/>
      <c r="E829" s="1050"/>
      <c r="F829" s="1051"/>
      <c r="G829" s="1051"/>
    </row>
    <row r="830" spans="1:7">
      <c r="A830" s="1050"/>
      <c r="B830" s="1050"/>
      <c r="C830" s="1050"/>
      <c r="D830" s="1050"/>
      <c r="E830" s="1050"/>
      <c r="F830" s="1051"/>
      <c r="G830" s="1051"/>
    </row>
    <row r="831" spans="1:7">
      <c r="A831" s="1050"/>
      <c r="B831" s="1050"/>
      <c r="C831" s="1050"/>
      <c r="D831" s="1050"/>
      <c r="E831" s="1050"/>
      <c r="F831" s="1051"/>
      <c r="G831" s="1051"/>
    </row>
    <row r="832" spans="1:7">
      <c r="A832" s="1050"/>
      <c r="B832" s="1050"/>
      <c r="C832" s="1050"/>
      <c r="D832" s="1050"/>
      <c r="E832" s="1050"/>
      <c r="F832" s="1051"/>
      <c r="G832" s="1051"/>
    </row>
    <row r="833" spans="1:7">
      <c r="A833" s="1050"/>
      <c r="B833" s="1050"/>
      <c r="C833" s="1050"/>
      <c r="D833" s="1050"/>
      <c r="E833" s="1050"/>
      <c r="F833" s="1051"/>
      <c r="G833" s="1051"/>
    </row>
    <row r="834" spans="1:7">
      <c r="A834" s="1050"/>
      <c r="B834" s="1050"/>
      <c r="C834" s="1050"/>
      <c r="D834" s="1050"/>
      <c r="E834" s="1050"/>
      <c r="F834" s="1051"/>
      <c r="G834" s="1051"/>
    </row>
    <row r="835" spans="1:7">
      <c r="A835" s="1050"/>
      <c r="B835" s="1050"/>
      <c r="C835" s="1050"/>
      <c r="D835" s="1050"/>
      <c r="E835" s="1050"/>
      <c r="F835" s="1051"/>
      <c r="G835" s="1051"/>
    </row>
    <row r="836" spans="1:7">
      <c r="A836" s="1050"/>
      <c r="B836" s="1050"/>
      <c r="C836" s="1050"/>
      <c r="D836" s="1050"/>
      <c r="E836" s="1050"/>
      <c r="F836" s="1051"/>
      <c r="G836" s="1051"/>
    </row>
    <row r="837" spans="1:7">
      <c r="A837" s="1050"/>
      <c r="B837" s="1050"/>
      <c r="C837" s="1050"/>
      <c r="D837" s="1050"/>
      <c r="E837" s="1050"/>
      <c r="F837" s="1051"/>
      <c r="G837" s="1051"/>
    </row>
    <row r="838" spans="1:7">
      <c r="A838" s="1050"/>
      <c r="B838" s="1050"/>
      <c r="C838" s="1050"/>
      <c r="D838" s="1050"/>
      <c r="E838" s="1050"/>
      <c r="F838" s="1051"/>
      <c r="G838" s="1051"/>
    </row>
    <row r="839" spans="1:7">
      <c r="A839" s="1050"/>
      <c r="B839" s="1050"/>
      <c r="C839" s="1050"/>
      <c r="D839" s="1050"/>
      <c r="E839" s="1050"/>
      <c r="F839" s="1051"/>
      <c r="G839" s="1051"/>
    </row>
    <row r="840" spans="1:7">
      <c r="A840" s="1050"/>
      <c r="B840" s="1050"/>
      <c r="C840" s="1050"/>
      <c r="D840" s="1050"/>
      <c r="E840" s="1050"/>
      <c r="F840" s="1051"/>
      <c r="G840" s="1051"/>
    </row>
    <row r="841" spans="1:7">
      <c r="A841" s="1050"/>
      <c r="B841" s="1050"/>
      <c r="C841" s="1050"/>
      <c r="D841" s="1050"/>
      <c r="E841" s="1050"/>
      <c r="F841" s="1051"/>
      <c r="G841" s="1051"/>
    </row>
    <row r="842" spans="1:7">
      <c r="A842" s="1050"/>
      <c r="B842" s="1050"/>
      <c r="C842" s="1050"/>
      <c r="D842" s="1050"/>
      <c r="E842" s="1050"/>
      <c r="F842" s="1051"/>
      <c r="G842" s="1051"/>
    </row>
    <row r="843" spans="1:7">
      <c r="A843" s="1050"/>
      <c r="B843" s="1050"/>
      <c r="C843" s="1050"/>
      <c r="D843" s="1050"/>
      <c r="E843" s="1050"/>
      <c r="F843" s="1051"/>
      <c r="G843" s="1051"/>
    </row>
    <row r="844" spans="1:7">
      <c r="A844" s="1050"/>
      <c r="B844" s="1050"/>
      <c r="C844" s="1050"/>
      <c r="D844" s="1050"/>
      <c r="E844" s="1050"/>
      <c r="F844" s="1051"/>
      <c r="G844" s="1051"/>
    </row>
    <row r="845" spans="1:7">
      <c r="A845" s="1050"/>
      <c r="B845" s="1050"/>
      <c r="C845" s="1050"/>
      <c r="D845" s="1050"/>
      <c r="E845" s="1050"/>
      <c r="F845" s="1051"/>
      <c r="G845" s="1051"/>
    </row>
    <row r="846" spans="1:7">
      <c r="A846" s="1050"/>
      <c r="B846" s="1050"/>
      <c r="C846" s="1050"/>
      <c r="D846" s="1050"/>
      <c r="E846" s="1050"/>
      <c r="F846" s="1051"/>
      <c r="G846" s="1051"/>
    </row>
    <row r="847" spans="1:7">
      <c r="A847" s="1050"/>
      <c r="B847" s="1050"/>
      <c r="C847" s="1050"/>
      <c r="D847" s="1050"/>
      <c r="E847" s="1050"/>
      <c r="F847" s="1051"/>
      <c r="G847" s="1051"/>
    </row>
    <row r="848" spans="1:7">
      <c r="A848" s="1050"/>
      <c r="B848" s="1050"/>
      <c r="C848" s="1050"/>
      <c r="D848" s="1050"/>
      <c r="E848" s="1050"/>
      <c r="F848" s="1051"/>
      <c r="G848" s="1051"/>
    </row>
    <row r="849" spans="1:7">
      <c r="A849" s="1050"/>
      <c r="B849" s="1050"/>
      <c r="C849" s="1050"/>
      <c r="D849" s="1050"/>
      <c r="E849" s="1050"/>
      <c r="F849" s="1051"/>
      <c r="G849" s="1051"/>
    </row>
    <row r="850" spans="1:7">
      <c r="A850" s="1050"/>
      <c r="B850" s="1050"/>
      <c r="C850" s="1050"/>
      <c r="D850" s="1050"/>
      <c r="E850" s="1050"/>
      <c r="F850" s="1051"/>
      <c r="G850" s="1051"/>
    </row>
    <row r="851" spans="1:7">
      <c r="A851" s="1050"/>
      <c r="B851" s="1050"/>
      <c r="C851" s="1050"/>
      <c r="D851" s="1050"/>
      <c r="E851" s="1050"/>
      <c r="F851" s="1051"/>
      <c r="G851" s="1051"/>
    </row>
    <row r="852" spans="1:7">
      <c r="A852" s="1050"/>
      <c r="B852" s="1050"/>
      <c r="C852" s="1050"/>
      <c r="D852" s="1050"/>
      <c r="E852" s="1050"/>
      <c r="F852" s="1051"/>
      <c r="G852" s="1051"/>
    </row>
    <row r="853" spans="1:7">
      <c r="A853" s="1050"/>
      <c r="B853" s="1050"/>
      <c r="C853" s="1050"/>
      <c r="D853" s="1050"/>
      <c r="E853" s="1050"/>
      <c r="F853" s="1051"/>
      <c r="G853" s="1051"/>
    </row>
    <row r="854" spans="1:7">
      <c r="A854" s="1050"/>
      <c r="B854" s="1050"/>
      <c r="C854" s="1050"/>
      <c r="D854" s="1050"/>
      <c r="E854" s="1050"/>
      <c r="F854" s="1051"/>
      <c r="G854" s="1051"/>
    </row>
    <row r="855" spans="1:7">
      <c r="A855" s="1050"/>
      <c r="B855" s="1050"/>
      <c r="C855" s="1050"/>
      <c r="D855" s="1050"/>
      <c r="E855" s="1050"/>
      <c r="F855" s="1051"/>
      <c r="G855" s="1051"/>
    </row>
    <row r="856" spans="1:7">
      <c r="A856" s="1050"/>
      <c r="B856" s="1050"/>
      <c r="C856" s="1050"/>
      <c r="D856" s="1050"/>
      <c r="E856" s="1050"/>
      <c r="F856" s="1051"/>
      <c r="G856" s="1051"/>
    </row>
    <row r="857" spans="1:7">
      <c r="A857" s="1050"/>
      <c r="B857" s="1050"/>
      <c r="C857" s="1050"/>
      <c r="D857" s="1050"/>
      <c r="E857" s="1050"/>
      <c r="F857" s="1051"/>
      <c r="G857" s="1051"/>
    </row>
    <row r="858" spans="1:7">
      <c r="A858" s="1050"/>
      <c r="B858" s="1050"/>
      <c r="C858" s="1050"/>
      <c r="D858" s="1050"/>
      <c r="E858" s="1050"/>
      <c r="F858" s="1051"/>
      <c r="G858" s="1051"/>
    </row>
    <row r="859" spans="1:7">
      <c r="A859" s="1050"/>
      <c r="B859" s="1050"/>
      <c r="C859" s="1050"/>
      <c r="D859" s="1050"/>
      <c r="E859" s="1050"/>
      <c r="F859" s="1051"/>
      <c r="G859" s="1051"/>
    </row>
    <row r="860" spans="1:7">
      <c r="A860" s="1050"/>
      <c r="B860" s="1050"/>
      <c r="C860" s="1050"/>
      <c r="D860" s="1050"/>
      <c r="E860" s="1050"/>
      <c r="F860" s="1051"/>
      <c r="G860" s="1051"/>
    </row>
    <row r="861" spans="1:7">
      <c r="A861" s="1050"/>
      <c r="B861" s="1050"/>
      <c r="C861" s="1050"/>
      <c r="D861" s="1050"/>
      <c r="E861" s="1050"/>
      <c r="F861" s="1051"/>
      <c r="G861" s="1051"/>
    </row>
    <row r="862" spans="1:7">
      <c r="A862" s="1050"/>
      <c r="B862" s="1050"/>
      <c r="C862" s="1050"/>
      <c r="D862" s="1050"/>
      <c r="E862" s="1050"/>
      <c r="F862" s="1051"/>
      <c r="G862" s="1051"/>
    </row>
    <row r="863" spans="1:7">
      <c r="A863" s="1050"/>
      <c r="B863" s="1050"/>
      <c r="C863" s="1050"/>
      <c r="D863" s="1050"/>
      <c r="E863" s="1050"/>
      <c r="F863" s="1051"/>
      <c r="G863" s="1051"/>
    </row>
    <row r="864" spans="1:7">
      <c r="A864" s="1050"/>
      <c r="B864" s="1050"/>
      <c r="C864" s="1050"/>
      <c r="D864" s="1050"/>
      <c r="E864" s="1050"/>
      <c r="F864" s="1051"/>
      <c r="G864" s="1051"/>
    </row>
    <row r="865" spans="1:7">
      <c r="A865" s="1050"/>
      <c r="B865" s="1050"/>
      <c r="C865" s="1050"/>
      <c r="D865" s="1050"/>
      <c r="E865" s="1050"/>
      <c r="F865" s="1051"/>
      <c r="G865" s="1051"/>
    </row>
    <row r="866" spans="1:7">
      <c r="A866" s="1050"/>
      <c r="B866" s="1050"/>
      <c r="C866" s="1050"/>
      <c r="D866" s="1050"/>
      <c r="E866" s="1050"/>
      <c r="F866" s="1051"/>
      <c r="G866" s="1051"/>
    </row>
    <row r="867" spans="1:7">
      <c r="A867" s="1050"/>
      <c r="B867" s="1050"/>
      <c r="C867" s="1050"/>
      <c r="D867" s="1050"/>
      <c r="E867" s="1050"/>
      <c r="F867" s="1051"/>
      <c r="G867" s="1051"/>
    </row>
    <row r="868" spans="1:7">
      <c r="A868" s="1050"/>
      <c r="B868" s="1050"/>
      <c r="C868" s="1050"/>
      <c r="D868" s="1050"/>
      <c r="E868" s="1050"/>
      <c r="F868" s="1051"/>
      <c r="G868" s="1051"/>
    </row>
    <row r="869" spans="1:7">
      <c r="A869" s="1050"/>
      <c r="B869" s="1050"/>
      <c r="C869" s="1050"/>
      <c r="D869" s="1050"/>
      <c r="E869" s="1050"/>
      <c r="F869" s="1051"/>
      <c r="G869" s="1051"/>
    </row>
    <row r="870" spans="1:7">
      <c r="A870" s="1050"/>
      <c r="B870" s="1050"/>
      <c r="C870" s="1050"/>
      <c r="D870" s="1050"/>
      <c r="E870" s="1050"/>
      <c r="F870" s="1051"/>
      <c r="G870" s="1051"/>
    </row>
    <row r="871" spans="1:7">
      <c r="A871" s="1050"/>
      <c r="B871" s="1050"/>
      <c r="C871" s="1050"/>
      <c r="D871" s="1050"/>
      <c r="E871" s="1050"/>
      <c r="F871" s="1051"/>
      <c r="G871" s="1051"/>
    </row>
    <row r="872" spans="1:7">
      <c r="A872" s="1050"/>
      <c r="B872" s="1050"/>
      <c r="C872" s="1050"/>
      <c r="D872" s="1050"/>
      <c r="E872" s="1050"/>
      <c r="F872" s="1051"/>
      <c r="G872" s="1051"/>
    </row>
    <row r="873" spans="1:7">
      <c r="A873" s="1050"/>
      <c r="B873" s="1050"/>
      <c r="C873" s="1050"/>
      <c r="D873" s="1050"/>
      <c r="E873" s="1050"/>
      <c r="F873" s="1051"/>
      <c r="G873" s="1051"/>
    </row>
    <row r="874" spans="1:7">
      <c r="A874" s="1050"/>
      <c r="B874" s="1050"/>
      <c r="C874" s="1050"/>
      <c r="D874" s="1050"/>
      <c r="E874" s="1050"/>
      <c r="F874" s="1051"/>
      <c r="G874" s="1051"/>
    </row>
    <row r="875" spans="1:7">
      <c r="A875" s="1050"/>
      <c r="B875" s="1050"/>
      <c r="C875" s="1050"/>
      <c r="D875" s="1050"/>
      <c r="E875" s="1050"/>
      <c r="F875" s="1051"/>
      <c r="G875" s="1051"/>
    </row>
    <row r="876" spans="1:7">
      <c r="A876" s="1050"/>
      <c r="B876" s="1050"/>
      <c r="C876" s="1050"/>
      <c r="D876" s="1050"/>
      <c r="E876" s="1050"/>
      <c r="F876" s="1051"/>
      <c r="G876" s="1051"/>
    </row>
    <row r="877" spans="1:7">
      <c r="A877" s="1050"/>
      <c r="B877" s="1050"/>
      <c r="C877" s="1050"/>
      <c r="D877" s="1050"/>
      <c r="E877" s="1050"/>
      <c r="F877" s="1051"/>
      <c r="G877" s="1051"/>
    </row>
    <row r="878" spans="1:7">
      <c r="A878" s="1050"/>
      <c r="B878" s="1050"/>
      <c r="C878" s="1050"/>
      <c r="D878" s="1050"/>
      <c r="E878" s="1050"/>
      <c r="F878" s="1051"/>
      <c r="G878" s="1051"/>
    </row>
    <row r="879" spans="1:7">
      <c r="A879" s="1050"/>
      <c r="B879" s="1050"/>
      <c r="C879" s="1050"/>
      <c r="D879" s="1050"/>
      <c r="E879" s="1050"/>
      <c r="F879" s="1051"/>
      <c r="G879" s="1051"/>
    </row>
    <row r="880" spans="1:7">
      <c r="A880" s="1050"/>
      <c r="B880" s="1050"/>
      <c r="C880" s="1050"/>
      <c r="D880" s="1050"/>
      <c r="E880" s="1050"/>
      <c r="F880" s="1051"/>
      <c r="G880" s="1051"/>
    </row>
    <row r="881" spans="1:7">
      <c r="A881" s="1050"/>
      <c r="B881" s="1050"/>
      <c r="C881" s="1050"/>
      <c r="D881" s="1050"/>
      <c r="E881" s="1050"/>
      <c r="F881" s="1051"/>
      <c r="G881" s="1051"/>
    </row>
    <row r="882" spans="1:7">
      <c r="A882" s="1050"/>
      <c r="B882" s="1050"/>
      <c r="C882" s="1050"/>
      <c r="D882" s="1050"/>
      <c r="E882" s="1050"/>
      <c r="F882" s="1051"/>
      <c r="G882" s="1051"/>
    </row>
    <row r="883" spans="1:7">
      <c r="A883" s="1050"/>
      <c r="B883" s="1050"/>
      <c r="C883" s="1050"/>
      <c r="D883" s="1050"/>
      <c r="E883" s="1050"/>
      <c r="F883" s="1051"/>
      <c r="G883" s="1051"/>
    </row>
    <row r="884" spans="1:7">
      <c r="A884" s="1050"/>
      <c r="B884" s="1050"/>
      <c r="C884" s="1050"/>
      <c r="D884" s="1050"/>
      <c r="E884" s="1050"/>
      <c r="F884" s="1051"/>
      <c r="G884" s="1051"/>
    </row>
    <row r="885" spans="1:7">
      <c r="A885" s="1050"/>
      <c r="B885" s="1050"/>
      <c r="C885" s="1050"/>
      <c r="D885" s="1050"/>
      <c r="E885" s="1050"/>
      <c r="F885" s="1051"/>
      <c r="G885" s="1051"/>
    </row>
    <row r="886" spans="1:7">
      <c r="A886" s="1050"/>
      <c r="B886" s="1050"/>
      <c r="C886" s="1050"/>
      <c r="D886" s="1050"/>
      <c r="E886" s="1050"/>
      <c r="F886" s="1051"/>
      <c r="G886" s="1051"/>
    </row>
    <row r="887" spans="1:7">
      <c r="A887" s="1050"/>
      <c r="B887" s="1050"/>
      <c r="C887" s="1050"/>
      <c r="D887" s="1050"/>
      <c r="E887" s="1050"/>
      <c r="F887" s="1051"/>
      <c r="G887" s="1051"/>
    </row>
    <row r="888" spans="1:7">
      <c r="A888" s="1050"/>
      <c r="B888" s="1050"/>
      <c r="C888" s="1050"/>
      <c r="D888" s="1050"/>
      <c r="E888" s="1050"/>
      <c r="F888" s="1051"/>
      <c r="G888" s="1051"/>
    </row>
    <row r="889" spans="1:7">
      <c r="A889" s="1050"/>
      <c r="B889" s="1050"/>
      <c r="C889" s="1050"/>
      <c r="D889" s="1050"/>
      <c r="E889" s="1050"/>
      <c r="F889" s="1051"/>
      <c r="G889" s="1051"/>
    </row>
    <row r="890" spans="1:7">
      <c r="A890" s="1050"/>
      <c r="B890" s="1050"/>
      <c r="C890" s="1050"/>
      <c r="D890" s="1050"/>
      <c r="E890" s="1050"/>
      <c r="F890" s="1051"/>
      <c r="G890" s="1051"/>
    </row>
    <row r="891" spans="1:7">
      <c r="A891" s="1050"/>
      <c r="B891" s="1050"/>
      <c r="C891" s="1050"/>
      <c r="D891" s="1050"/>
      <c r="E891" s="1050"/>
      <c r="F891" s="1051"/>
      <c r="G891" s="1051"/>
    </row>
    <row r="892" spans="1:7">
      <c r="A892" s="1050"/>
      <c r="B892" s="1050"/>
      <c r="C892" s="1050"/>
      <c r="D892" s="1050"/>
      <c r="E892" s="1050"/>
      <c r="F892" s="1051"/>
      <c r="G892" s="1051"/>
    </row>
    <row r="893" spans="1:7">
      <c r="A893" s="1050"/>
      <c r="B893" s="1050"/>
      <c r="C893" s="1050"/>
      <c r="D893" s="1050"/>
      <c r="E893" s="1050"/>
      <c r="F893" s="1051"/>
      <c r="G893" s="1051"/>
    </row>
    <row r="894" spans="1:7">
      <c r="A894" s="1050"/>
      <c r="B894" s="1050"/>
      <c r="C894" s="1050"/>
      <c r="D894" s="1050"/>
      <c r="E894" s="1050"/>
      <c r="F894" s="1051"/>
      <c r="G894" s="1051"/>
    </row>
    <row r="895" spans="1:7">
      <c r="A895" s="1050"/>
      <c r="B895" s="1050"/>
      <c r="C895" s="1050"/>
      <c r="D895" s="1050"/>
      <c r="E895" s="1050"/>
      <c r="F895" s="1051"/>
      <c r="G895" s="1051"/>
    </row>
    <row r="896" spans="1:7">
      <c r="A896" s="1050"/>
      <c r="B896" s="1050"/>
      <c r="C896" s="1050"/>
      <c r="D896" s="1050"/>
      <c r="E896" s="1050"/>
      <c r="F896" s="1051"/>
      <c r="G896" s="1051"/>
    </row>
    <row r="897" spans="1:7">
      <c r="A897" s="1050"/>
      <c r="B897" s="1050"/>
      <c r="C897" s="1050"/>
      <c r="D897" s="1050"/>
      <c r="E897" s="1050"/>
      <c r="F897" s="1051"/>
      <c r="G897" s="1051"/>
    </row>
    <row r="898" spans="1:7">
      <c r="A898" s="1050"/>
      <c r="B898" s="1050"/>
      <c r="C898" s="1050"/>
      <c r="D898" s="1050"/>
      <c r="E898" s="1050"/>
      <c r="F898" s="1051"/>
      <c r="G898" s="1051"/>
    </row>
    <row r="899" spans="1:7">
      <c r="A899" s="1050"/>
      <c r="B899" s="1050"/>
      <c r="C899" s="1050"/>
      <c r="D899" s="1050"/>
      <c r="E899" s="1050"/>
      <c r="F899" s="1051"/>
      <c r="G899" s="1051"/>
    </row>
    <row r="900" spans="1:7">
      <c r="A900" s="1050"/>
      <c r="B900" s="1050"/>
      <c r="C900" s="1050"/>
      <c r="D900" s="1050"/>
      <c r="E900" s="1050"/>
      <c r="F900" s="1051"/>
      <c r="G900" s="1051"/>
    </row>
    <row r="901" spans="1:7">
      <c r="A901" s="1050"/>
      <c r="B901" s="1050"/>
      <c r="C901" s="1050"/>
      <c r="D901" s="1050"/>
      <c r="E901" s="1050"/>
      <c r="F901" s="1051"/>
      <c r="G901" s="1051"/>
    </row>
    <row r="902" spans="1:7">
      <c r="A902" s="1050"/>
      <c r="B902" s="1050"/>
      <c r="C902" s="1050"/>
      <c r="D902" s="1050"/>
      <c r="E902" s="1050"/>
      <c r="F902" s="1051"/>
      <c r="G902" s="1051"/>
    </row>
    <row r="903" spans="1:7">
      <c r="A903" s="1050"/>
      <c r="B903" s="1050"/>
      <c r="C903" s="1050"/>
      <c r="D903" s="1050"/>
      <c r="E903" s="1050"/>
      <c r="F903" s="1051"/>
      <c r="G903" s="1051"/>
    </row>
    <row r="904" spans="1:7">
      <c r="A904" s="1050"/>
      <c r="B904" s="1050"/>
      <c r="C904" s="1050"/>
      <c r="D904" s="1050"/>
      <c r="E904" s="1050"/>
      <c r="F904" s="1051"/>
      <c r="G904" s="1051"/>
    </row>
    <row r="905" spans="1:7">
      <c r="A905" s="1050"/>
      <c r="B905" s="1050"/>
      <c r="C905" s="1050"/>
      <c r="D905" s="1050"/>
      <c r="E905" s="1050"/>
      <c r="F905" s="1051"/>
      <c r="G905" s="1051"/>
    </row>
    <row r="906" spans="1:7">
      <c r="A906" s="1050"/>
      <c r="B906" s="1050"/>
      <c r="C906" s="1050"/>
      <c r="D906" s="1050"/>
      <c r="E906" s="1050"/>
      <c r="F906" s="1051"/>
      <c r="G906" s="1051"/>
    </row>
    <row r="907" spans="1:7">
      <c r="A907" s="1050"/>
      <c r="B907" s="1050"/>
      <c r="C907" s="1050"/>
      <c r="D907" s="1050"/>
      <c r="E907" s="1050"/>
      <c r="F907" s="1051"/>
      <c r="G907" s="1051"/>
    </row>
    <row r="908" spans="1:7">
      <c r="A908" s="1050"/>
      <c r="B908" s="1050"/>
      <c r="C908" s="1050"/>
      <c r="D908" s="1050"/>
      <c r="E908" s="1050"/>
      <c r="F908" s="1051"/>
      <c r="G908" s="1051"/>
    </row>
    <row r="909" spans="1:7">
      <c r="A909" s="1050"/>
      <c r="B909" s="1050"/>
      <c r="C909" s="1050"/>
      <c r="D909" s="1050"/>
      <c r="E909" s="1050"/>
      <c r="F909" s="1051"/>
      <c r="G909" s="1051"/>
    </row>
    <row r="910" spans="1:7">
      <c r="A910" s="1050"/>
      <c r="B910" s="1050"/>
      <c r="C910" s="1050"/>
      <c r="D910" s="1050"/>
      <c r="E910" s="1050"/>
      <c r="F910" s="1051"/>
      <c r="G910" s="1051"/>
    </row>
    <row r="911" spans="1:7">
      <c r="A911" s="1050"/>
      <c r="B911" s="1050"/>
      <c r="C911" s="1050"/>
      <c r="D911" s="1050"/>
      <c r="E911" s="1050"/>
      <c r="F911" s="1051"/>
      <c r="G911" s="1051"/>
    </row>
    <row r="912" spans="1:7">
      <c r="A912" s="1050"/>
      <c r="B912" s="1050"/>
      <c r="C912" s="1050"/>
      <c r="D912" s="1050"/>
      <c r="E912" s="1050"/>
      <c r="F912" s="1051"/>
      <c r="G912" s="1051"/>
    </row>
    <row r="913" spans="1:7">
      <c r="A913" s="1050"/>
      <c r="B913" s="1050"/>
      <c r="C913" s="1050"/>
      <c r="D913" s="1050"/>
      <c r="E913" s="1050"/>
      <c r="F913" s="1051"/>
      <c r="G913" s="1051"/>
    </row>
    <row r="914" spans="1:7">
      <c r="A914" s="1050"/>
      <c r="B914" s="1050"/>
      <c r="C914" s="1050"/>
      <c r="D914" s="1050"/>
      <c r="E914" s="1050"/>
      <c r="F914" s="1051"/>
      <c r="G914" s="1051"/>
    </row>
    <row r="915" spans="1:7">
      <c r="A915" s="1050"/>
      <c r="B915" s="1050"/>
      <c r="C915" s="1050"/>
      <c r="D915" s="1050"/>
      <c r="E915" s="1050"/>
      <c r="F915" s="1051"/>
      <c r="G915" s="1051"/>
    </row>
    <row r="916" spans="1:7">
      <c r="A916" s="1050"/>
      <c r="B916" s="1050"/>
      <c r="C916" s="1050"/>
      <c r="D916" s="1050"/>
      <c r="E916" s="1050"/>
      <c r="F916" s="1051"/>
      <c r="G916" s="1051"/>
    </row>
    <row r="917" spans="1:7">
      <c r="A917" s="1050"/>
      <c r="B917" s="1050"/>
      <c r="C917" s="1050"/>
      <c r="D917" s="1050"/>
      <c r="E917" s="1050"/>
      <c r="F917" s="1051"/>
      <c r="G917" s="1051"/>
    </row>
    <row r="918" spans="1:7">
      <c r="A918" s="1050"/>
      <c r="B918" s="1050"/>
      <c r="C918" s="1050"/>
      <c r="D918" s="1050"/>
      <c r="E918" s="1050"/>
      <c r="F918" s="1051"/>
      <c r="G918" s="1051"/>
    </row>
    <row r="919" spans="1:7">
      <c r="A919" s="1050"/>
      <c r="B919" s="1050"/>
      <c r="C919" s="1050"/>
      <c r="D919" s="1050"/>
      <c r="E919" s="1050"/>
      <c r="F919" s="1051"/>
      <c r="G919" s="1051"/>
    </row>
    <row r="920" spans="1:7">
      <c r="A920" s="1050"/>
      <c r="B920" s="1050"/>
      <c r="C920" s="1050"/>
      <c r="D920" s="1050"/>
      <c r="E920" s="1050"/>
      <c r="F920" s="1051"/>
      <c r="G920" s="1051"/>
    </row>
    <row r="921" spans="1:7">
      <c r="A921" s="1050"/>
      <c r="B921" s="1050"/>
      <c r="C921" s="1050"/>
      <c r="D921" s="1050"/>
      <c r="E921" s="1050"/>
      <c r="F921" s="1051"/>
      <c r="G921" s="1051"/>
    </row>
    <row r="922" spans="1:7">
      <c r="A922" s="1050"/>
      <c r="B922" s="1050"/>
      <c r="C922" s="1050"/>
      <c r="D922" s="1050"/>
      <c r="E922" s="1050"/>
      <c r="F922" s="1051"/>
      <c r="G922" s="1051"/>
    </row>
    <row r="923" spans="1:7">
      <c r="A923" s="1050"/>
      <c r="B923" s="1050"/>
      <c r="C923" s="1050"/>
      <c r="D923" s="1050"/>
      <c r="E923" s="1050"/>
      <c r="F923" s="1051"/>
      <c r="G923" s="1051"/>
    </row>
    <row r="924" spans="1:7">
      <c r="A924" s="1050"/>
      <c r="B924" s="1050"/>
      <c r="C924" s="1050"/>
      <c r="D924" s="1050"/>
      <c r="E924" s="1050"/>
      <c r="F924" s="1051"/>
      <c r="G924" s="1051"/>
    </row>
    <row r="925" spans="1:7">
      <c r="A925" s="1050"/>
      <c r="B925" s="1050"/>
      <c r="C925" s="1050"/>
      <c r="D925" s="1050"/>
      <c r="E925" s="1050"/>
      <c r="F925" s="1051"/>
      <c r="G925" s="1051"/>
    </row>
    <row r="926" spans="1:7">
      <c r="A926" s="1050"/>
      <c r="B926" s="1050"/>
      <c r="C926" s="1050"/>
      <c r="D926" s="1050"/>
      <c r="E926" s="1050"/>
      <c r="F926" s="1051"/>
      <c r="G926" s="1051"/>
    </row>
    <row r="927" spans="1:7">
      <c r="A927" s="1050"/>
      <c r="B927" s="1050"/>
      <c r="C927" s="1050"/>
      <c r="D927" s="1050"/>
      <c r="E927" s="1050"/>
      <c r="F927" s="1051"/>
      <c r="G927" s="1051"/>
    </row>
    <row r="928" spans="1:7">
      <c r="A928" s="1050"/>
      <c r="B928" s="1050"/>
      <c r="C928" s="1050"/>
      <c r="D928" s="1050"/>
      <c r="E928" s="1050"/>
      <c r="F928" s="1051"/>
      <c r="G928" s="1051"/>
    </row>
    <row r="929" spans="1:7">
      <c r="A929" s="1050"/>
      <c r="B929" s="1050"/>
      <c r="C929" s="1050"/>
      <c r="D929" s="1050"/>
      <c r="E929" s="1050"/>
      <c r="F929" s="1051"/>
      <c r="G929" s="1051"/>
    </row>
    <row r="930" spans="1:7">
      <c r="A930" s="1050"/>
      <c r="B930" s="1050"/>
      <c r="C930" s="1050"/>
      <c r="D930" s="1050"/>
      <c r="E930" s="1050"/>
      <c r="F930" s="1051"/>
      <c r="G930" s="1051"/>
    </row>
    <row r="931" spans="1:7">
      <c r="A931" s="1050"/>
      <c r="B931" s="1050"/>
      <c r="C931" s="1050"/>
      <c r="D931" s="1050"/>
      <c r="E931" s="1050"/>
      <c r="F931" s="1051"/>
      <c r="G931" s="1051"/>
    </row>
    <row r="932" spans="1:7">
      <c r="A932" s="1050"/>
      <c r="B932" s="1050"/>
      <c r="C932" s="1050"/>
      <c r="D932" s="1050"/>
      <c r="E932" s="1050"/>
      <c r="F932" s="1051"/>
      <c r="G932" s="1051"/>
    </row>
    <row r="933" spans="1:7">
      <c r="A933" s="1050"/>
      <c r="B933" s="1050"/>
      <c r="C933" s="1050"/>
      <c r="D933" s="1050"/>
      <c r="E933" s="1050"/>
      <c r="F933" s="1051"/>
      <c r="G933" s="1051"/>
    </row>
    <row r="934" spans="1:7">
      <c r="A934" s="1050"/>
      <c r="B934" s="1050"/>
      <c r="C934" s="1050"/>
      <c r="D934" s="1050"/>
      <c r="E934" s="1050"/>
      <c r="F934" s="1051"/>
      <c r="G934" s="1051"/>
    </row>
    <row r="935" spans="1:7">
      <c r="A935" s="1050"/>
      <c r="B935" s="1050"/>
      <c r="C935" s="1050"/>
      <c r="D935" s="1050"/>
      <c r="E935" s="1050"/>
      <c r="F935" s="1051"/>
      <c r="G935" s="1051"/>
    </row>
    <row r="936" spans="1:7">
      <c r="A936" s="1050"/>
      <c r="B936" s="1050"/>
      <c r="C936" s="1050"/>
      <c r="D936" s="1050"/>
      <c r="E936" s="1050"/>
      <c r="F936" s="1051"/>
      <c r="G936" s="1051"/>
    </row>
    <row r="937" spans="1:7">
      <c r="A937" s="1050"/>
      <c r="B937" s="1050"/>
      <c r="C937" s="1050"/>
      <c r="D937" s="1050"/>
      <c r="E937" s="1050"/>
      <c r="F937" s="1051"/>
      <c r="G937" s="1051"/>
    </row>
    <row r="938" spans="1:7">
      <c r="A938" s="1050"/>
      <c r="B938" s="1050"/>
      <c r="C938" s="1050"/>
      <c r="D938" s="1050"/>
      <c r="E938" s="1050"/>
      <c r="F938" s="1051"/>
      <c r="G938" s="1051"/>
    </row>
    <row r="939" spans="1:7">
      <c r="A939" s="1050"/>
      <c r="B939" s="1050"/>
      <c r="C939" s="1050"/>
      <c r="D939" s="1050"/>
      <c r="E939" s="1050"/>
      <c r="F939" s="1051"/>
      <c r="G939" s="1051"/>
    </row>
    <row r="940" spans="1:7">
      <c r="A940" s="1050"/>
      <c r="B940" s="1050"/>
      <c r="C940" s="1050"/>
      <c r="D940" s="1050"/>
      <c r="E940" s="1050"/>
      <c r="F940" s="1051"/>
      <c r="G940" s="1051"/>
    </row>
    <row r="941" spans="1:7">
      <c r="A941" s="1050"/>
      <c r="B941" s="1050"/>
      <c r="C941" s="1050"/>
      <c r="D941" s="1050"/>
      <c r="E941" s="1050"/>
      <c r="F941" s="1051"/>
      <c r="G941" s="1051"/>
    </row>
    <row r="942" spans="1:7">
      <c r="A942" s="1050"/>
      <c r="B942" s="1050"/>
      <c r="C942" s="1050"/>
      <c r="D942" s="1050"/>
      <c r="E942" s="1050"/>
      <c r="F942" s="1051"/>
      <c r="G942" s="1051"/>
    </row>
    <row r="943" spans="1:7">
      <c r="A943" s="1050"/>
      <c r="B943" s="1050"/>
      <c r="C943" s="1050"/>
      <c r="D943" s="1050"/>
      <c r="E943" s="1050"/>
      <c r="F943" s="1051"/>
      <c r="G943" s="1051"/>
    </row>
    <row r="944" spans="1:7">
      <c r="A944" s="1050"/>
      <c r="B944" s="1050"/>
      <c r="C944" s="1050"/>
      <c r="D944" s="1050"/>
      <c r="E944" s="1050"/>
      <c r="F944" s="1051"/>
      <c r="G944" s="1051"/>
    </row>
    <row r="945" spans="1:7">
      <c r="A945" s="1050"/>
      <c r="B945" s="1050"/>
      <c r="C945" s="1050"/>
      <c r="D945" s="1050"/>
      <c r="E945" s="1050"/>
      <c r="F945" s="1051"/>
      <c r="G945" s="1051"/>
    </row>
    <row r="946" spans="1:7">
      <c r="A946" s="1050"/>
      <c r="B946" s="1050"/>
      <c r="C946" s="1050"/>
      <c r="D946" s="1050"/>
      <c r="E946" s="1050"/>
      <c r="F946" s="1051"/>
      <c r="G946" s="1051"/>
    </row>
    <row r="947" spans="1:7">
      <c r="A947" s="1050"/>
      <c r="B947" s="1050"/>
      <c r="C947" s="1050"/>
      <c r="D947" s="1050"/>
      <c r="E947" s="1050"/>
      <c r="F947" s="1051"/>
      <c r="G947" s="1051"/>
    </row>
    <row r="948" spans="1:7">
      <c r="A948" s="1050"/>
      <c r="B948" s="1050"/>
      <c r="C948" s="1050"/>
      <c r="D948" s="1050"/>
      <c r="E948" s="1050"/>
      <c r="F948" s="1051"/>
      <c r="G948" s="1051"/>
    </row>
    <row r="949" spans="1:7">
      <c r="A949" s="1050"/>
      <c r="B949" s="1050"/>
      <c r="C949" s="1050"/>
      <c r="D949" s="1050"/>
      <c r="E949" s="1050"/>
      <c r="F949" s="1051"/>
      <c r="G949" s="1051"/>
    </row>
    <row r="950" spans="1:7">
      <c r="A950" s="1050"/>
      <c r="B950" s="1050"/>
      <c r="C950" s="1050"/>
      <c r="D950" s="1050"/>
      <c r="E950" s="1050"/>
      <c r="F950" s="1051"/>
      <c r="G950" s="1051"/>
    </row>
    <row r="951" spans="1:7">
      <c r="A951" s="1050"/>
      <c r="B951" s="1050"/>
      <c r="C951" s="1050"/>
      <c r="D951" s="1050"/>
      <c r="E951" s="1050"/>
      <c r="F951" s="1051"/>
      <c r="G951" s="1051"/>
    </row>
    <row r="952" spans="1:7">
      <c r="A952" s="1050"/>
      <c r="B952" s="1050"/>
      <c r="C952" s="1050"/>
      <c r="D952" s="1050"/>
      <c r="E952" s="1050"/>
      <c r="F952" s="1051"/>
      <c r="G952" s="1051"/>
    </row>
    <row r="953" spans="1:7">
      <c r="A953" s="1050"/>
      <c r="B953" s="1050"/>
      <c r="C953" s="1050"/>
      <c r="D953" s="1050"/>
      <c r="E953" s="1050"/>
      <c r="F953" s="1051"/>
      <c r="G953" s="1051"/>
    </row>
    <row r="954" spans="1:7">
      <c r="A954" s="1050"/>
      <c r="B954" s="1050"/>
      <c r="C954" s="1050"/>
      <c r="D954" s="1050"/>
      <c r="E954" s="1050"/>
      <c r="F954" s="1051"/>
      <c r="G954" s="1051"/>
    </row>
    <row r="955" spans="1:7">
      <c r="A955" s="1050"/>
      <c r="B955" s="1050"/>
      <c r="C955" s="1050"/>
      <c r="D955" s="1050"/>
      <c r="E955" s="1050"/>
      <c r="F955" s="1051"/>
      <c r="G955" s="1051"/>
    </row>
    <row r="956" spans="1:7">
      <c r="A956" s="1050"/>
      <c r="B956" s="1050"/>
      <c r="C956" s="1050"/>
      <c r="D956" s="1050"/>
      <c r="E956" s="1050"/>
      <c r="F956" s="1051"/>
      <c r="G956" s="1051"/>
    </row>
    <row r="957" spans="1:7">
      <c r="A957" s="1050"/>
      <c r="B957" s="1050"/>
      <c r="C957" s="1050"/>
      <c r="D957" s="1050"/>
      <c r="E957" s="1050"/>
      <c r="F957" s="1051"/>
      <c r="G957" s="1051"/>
    </row>
    <row r="958" spans="1:7">
      <c r="A958" s="1050"/>
      <c r="B958" s="1050"/>
      <c r="C958" s="1050"/>
      <c r="D958" s="1050"/>
      <c r="E958" s="1050"/>
      <c r="F958" s="1051"/>
      <c r="G958" s="1051"/>
    </row>
    <row r="959" spans="1:7">
      <c r="A959" s="1050"/>
      <c r="B959" s="1050"/>
      <c r="C959" s="1050"/>
      <c r="D959" s="1050"/>
      <c r="E959" s="1050"/>
      <c r="F959" s="1051"/>
      <c r="G959" s="1051"/>
    </row>
    <row r="960" spans="1:7">
      <c r="A960" s="1050"/>
      <c r="B960" s="1050"/>
      <c r="C960" s="1050"/>
      <c r="D960" s="1050"/>
      <c r="E960" s="1050"/>
      <c r="F960" s="1051"/>
      <c r="G960" s="1051"/>
    </row>
    <row r="961" spans="1:7">
      <c r="A961" s="1050"/>
      <c r="B961" s="1050"/>
      <c r="C961" s="1050"/>
      <c r="D961" s="1050"/>
      <c r="E961" s="1050"/>
      <c r="F961" s="1051"/>
      <c r="G961" s="1051"/>
    </row>
    <row r="962" spans="1:7">
      <c r="A962" s="1050"/>
      <c r="B962" s="1050"/>
      <c r="C962" s="1050"/>
      <c r="D962" s="1050"/>
      <c r="E962" s="1050"/>
      <c r="F962" s="1051"/>
      <c r="G962" s="1051"/>
    </row>
    <row r="963" spans="1:7">
      <c r="A963" s="1050"/>
      <c r="B963" s="1050"/>
      <c r="C963" s="1050"/>
      <c r="D963" s="1050"/>
      <c r="E963" s="1050"/>
      <c r="F963" s="1051"/>
      <c r="G963" s="1051"/>
    </row>
    <row r="964" spans="1:7">
      <c r="A964" s="1050"/>
      <c r="B964" s="1050"/>
      <c r="C964" s="1050"/>
      <c r="D964" s="1050"/>
      <c r="E964" s="1050"/>
      <c r="F964" s="1051"/>
      <c r="G964" s="1051"/>
    </row>
    <row r="965" spans="1:7">
      <c r="A965" s="1050"/>
      <c r="B965" s="1050"/>
      <c r="C965" s="1050"/>
      <c r="D965" s="1050"/>
      <c r="E965" s="1050"/>
      <c r="F965" s="1051"/>
      <c r="G965" s="1051"/>
    </row>
    <row r="966" spans="1:7">
      <c r="A966" s="1050"/>
      <c r="B966" s="1050"/>
      <c r="C966" s="1050"/>
      <c r="D966" s="1050"/>
      <c r="E966" s="1050"/>
      <c r="F966" s="1051"/>
      <c r="G966" s="1051"/>
    </row>
    <row r="967" spans="1:7">
      <c r="A967" s="1050"/>
      <c r="B967" s="1050"/>
      <c r="C967" s="1050"/>
      <c r="D967" s="1050"/>
      <c r="E967" s="1050"/>
      <c r="F967" s="1051"/>
      <c r="G967" s="1051"/>
    </row>
    <row r="968" spans="1:7">
      <c r="A968" s="1050"/>
      <c r="B968" s="1050"/>
      <c r="C968" s="1050"/>
      <c r="D968" s="1050"/>
      <c r="E968" s="1050"/>
      <c r="F968" s="1051"/>
      <c r="G968" s="1051"/>
    </row>
    <row r="969" spans="1:7">
      <c r="A969" s="1050"/>
      <c r="B969" s="1050"/>
      <c r="C969" s="1050"/>
      <c r="D969" s="1050"/>
      <c r="E969" s="1050"/>
      <c r="F969" s="1051"/>
      <c r="G969" s="1051"/>
    </row>
    <row r="970" spans="1:7">
      <c r="A970" s="1050"/>
      <c r="B970" s="1050"/>
      <c r="C970" s="1050"/>
      <c r="D970" s="1050"/>
      <c r="E970" s="1050"/>
      <c r="F970" s="1051"/>
      <c r="G970" s="1051"/>
    </row>
    <row r="971" spans="1:7">
      <c r="A971" s="1050"/>
      <c r="B971" s="1050"/>
      <c r="C971" s="1050"/>
      <c r="D971" s="1050"/>
      <c r="E971" s="1050"/>
      <c r="F971" s="1051"/>
      <c r="G971" s="1051"/>
    </row>
    <row r="972" spans="1:7">
      <c r="A972" s="1050"/>
      <c r="B972" s="1050"/>
      <c r="C972" s="1050"/>
      <c r="D972" s="1050"/>
      <c r="E972" s="1050"/>
      <c r="F972" s="1051"/>
      <c r="G972" s="1051"/>
    </row>
    <row r="973" spans="1:7">
      <c r="A973" s="1050"/>
      <c r="B973" s="1050"/>
      <c r="C973" s="1050"/>
      <c r="D973" s="1050"/>
      <c r="E973" s="1050"/>
      <c r="F973" s="1051"/>
      <c r="G973" s="1051"/>
    </row>
    <row r="974" spans="1:7">
      <c r="A974" s="1050"/>
      <c r="B974" s="1050"/>
      <c r="C974" s="1050"/>
      <c r="D974" s="1050"/>
      <c r="E974" s="1050"/>
      <c r="F974" s="1051"/>
      <c r="G974" s="1051"/>
    </row>
    <row r="975" spans="1:7">
      <c r="A975" s="1050"/>
      <c r="B975" s="1050"/>
      <c r="C975" s="1050"/>
      <c r="D975" s="1050"/>
      <c r="E975" s="1050"/>
      <c r="F975" s="1051"/>
      <c r="G975" s="1051"/>
    </row>
    <row r="976" spans="1:7">
      <c r="A976" s="1050"/>
      <c r="B976" s="1050"/>
      <c r="C976" s="1050"/>
      <c r="D976" s="1050"/>
      <c r="E976" s="1050"/>
      <c r="F976" s="1051"/>
      <c r="G976" s="1051"/>
    </row>
    <row r="977" spans="1:7">
      <c r="A977" s="1050"/>
      <c r="B977" s="1050"/>
      <c r="C977" s="1050"/>
      <c r="D977" s="1050"/>
      <c r="E977" s="1050"/>
      <c r="F977" s="1051"/>
      <c r="G977" s="1051"/>
    </row>
    <row r="978" spans="1:7">
      <c r="A978" s="1050"/>
      <c r="B978" s="1050"/>
      <c r="C978" s="1050"/>
      <c r="D978" s="1050"/>
      <c r="E978" s="1050"/>
      <c r="F978" s="1051"/>
      <c r="G978" s="1051"/>
    </row>
    <row r="979" spans="1:7">
      <c r="A979" s="1050"/>
      <c r="B979" s="1050"/>
      <c r="C979" s="1050"/>
      <c r="D979" s="1050"/>
      <c r="E979" s="1050"/>
      <c r="F979" s="1051"/>
      <c r="G979" s="1051"/>
    </row>
    <row r="980" spans="1:7">
      <c r="A980" s="1050"/>
      <c r="B980" s="1050"/>
      <c r="C980" s="1050"/>
      <c r="D980" s="1050"/>
      <c r="E980" s="1050"/>
      <c r="F980" s="1051"/>
      <c r="G980" s="1051"/>
    </row>
    <row r="981" spans="1:7">
      <c r="A981" s="1050"/>
      <c r="B981" s="1050"/>
      <c r="C981" s="1050"/>
      <c r="D981" s="1050"/>
      <c r="E981" s="1050"/>
      <c r="F981" s="1051"/>
      <c r="G981" s="1051"/>
    </row>
    <row r="982" spans="1:7">
      <c r="A982" s="1050"/>
      <c r="B982" s="1050"/>
      <c r="C982" s="1050"/>
      <c r="D982" s="1050"/>
      <c r="E982" s="1050"/>
      <c r="F982" s="1051"/>
      <c r="G982" s="1051"/>
    </row>
    <row r="983" spans="1:7">
      <c r="A983" s="1050"/>
      <c r="B983" s="1050"/>
      <c r="C983" s="1050"/>
      <c r="D983" s="1050"/>
      <c r="E983" s="1050"/>
      <c r="F983" s="1051"/>
      <c r="G983" s="1051"/>
    </row>
    <row r="984" spans="1:7">
      <c r="A984" s="1050"/>
      <c r="B984" s="1050"/>
      <c r="C984" s="1050"/>
      <c r="D984" s="1050"/>
      <c r="E984" s="1050"/>
      <c r="F984" s="1051"/>
      <c r="G984" s="1051"/>
    </row>
    <row r="985" spans="1:7">
      <c r="A985" s="1050"/>
      <c r="B985" s="1050"/>
      <c r="C985" s="1050"/>
      <c r="D985" s="1050"/>
      <c r="E985" s="1050"/>
      <c r="F985" s="1051"/>
      <c r="G985" s="1051"/>
    </row>
    <row r="986" spans="1:7">
      <c r="A986" s="1050"/>
      <c r="B986" s="1050"/>
      <c r="C986" s="1050"/>
      <c r="D986" s="1050"/>
      <c r="E986" s="1050"/>
      <c r="F986" s="1051"/>
      <c r="G986" s="1051"/>
    </row>
    <row r="987" spans="1:7">
      <c r="A987" s="1050"/>
      <c r="B987" s="1050"/>
      <c r="C987" s="1050"/>
      <c r="D987" s="1050"/>
      <c r="E987" s="1050"/>
      <c r="F987" s="1051"/>
      <c r="G987" s="1051"/>
    </row>
    <row r="988" spans="1:7">
      <c r="A988" s="1050"/>
      <c r="B988" s="1050"/>
      <c r="C988" s="1050"/>
      <c r="D988" s="1050"/>
      <c r="E988" s="1050"/>
      <c r="F988" s="1051"/>
      <c r="G988" s="1051"/>
    </row>
    <row r="989" spans="1:7">
      <c r="A989" s="1050"/>
      <c r="B989" s="1050"/>
      <c r="C989" s="1050"/>
      <c r="D989" s="1050"/>
      <c r="E989" s="1050"/>
      <c r="F989" s="1051"/>
      <c r="G989" s="1051"/>
    </row>
    <row r="990" spans="1:7">
      <c r="A990" s="1050"/>
      <c r="B990" s="1050"/>
      <c r="C990" s="1050"/>
      <c r="D990" s="1050"/>
      <c r="E990" s="1050"/>
      <c r="F990" s="1051"/>
      <c r="G990" s="1051"/>
    </row>
    <row r="991" spans="1:7">
      <c r="A991" s="1050"/>
      <c r="B991" s="1050"/>
      <c r="C991" s="1050"/>
      <c r="D991" s="1050"/>
      <c r="E991" s="1050"/>
      <c r="F991" s="1051"/>
      <c r="G991" s="1051"/>
    </row>
    <row r="992" spans="1:7">
      <c r="A992" s="1050"/>
      <c r="B992" s="1050"/>
      <c r="C992" s="1050"/>
      <c r="D992" s="1050"/>
      <c r="E992" s="1050"/>
      <c r="F992" s="1051"/>
      <c r="G992" s="1051"/>
    </row>
    <row r="993" spans="1:7">
      <c r="A993" s="1050"/>
      <c r="B993" s="1050"/>
      <c r="C993" s="1050"/>
      <c r="D993" s="1050"/>
      <c r="E993" s="1050"/>
      <c r="F993" s="1051"/>
      <c r="G993" s="1051"/>
    </row>
    <row r="994" spans="1:7">
      <c r="A994" s="1050"/>
      <c r="B994" s="1050"/>
      <c r="C994" s="1050"/>
      <c r="D994" s="1050"/>
      <c r="E994" s="1050"/>
      <c r="F994" s="1051"/>
      <c r="G994" s="1051"/>
    </row>
    <row r="995" spans="1:7">
      <c r="A995" s="1050"/>
      <c r="B995" s="1050"/>
      <c r="C995" s="1050"/>
      <c r="D995" s="1050"/>
      <c r="E995" s="1050"/>
      <c r="F995" s="1051"/>
      <c r="G995" s="105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D0AC9-3577-452D-9569-1ED762412D8B}">
  <sheetPr>
    <tabColor theme="4"/>
  </sheetPr>
  <dimension ref="A1:Z19"/>
  <sheetViews>
    <sheetView workbookViewId="0">
      <selection activeCell="M18" sqref="M18"/>
    </sheetView>
  </sheetViews>
  <sheetFormatPr defaultColWidth="13.25" defaultRowHeight="15.75" customHeight="1"/>
  <cols>
    <col min="1" max="1" width="13.25" style="1239"/>
    <col min="2" max="2" width="14.125" style="1239" hidden="1" customWidth="1"/>
    <col min="3" max="4" width="0" style="1239" hidden="1" customWidth="1"/>
    <col min="5" max="16384" width="13.25" style="1239"/>
  </cols>
  <sheetData>
    <row r="1" spans="1:26" ht="15">
      <c r="A1" s="1237" t="s">
        <v>1824</v>
      </c>
      <c r="B1" s="1237" t="s">
        <v>4780</v>
      </c>
      <c r="C1" s="1237"/>
      <c r="D1" s="1237"/>
      <c r="E1" s="1238" t="s">
        <v>1071</v>
      </c>
      <c r="F1" s="1237"/>
      <c r="G1" s="1237"/>
      <c r="H1" s="1237"/>
      <c r="I1" s="1237"/>
      <c r="J1" s="1237"/>
      <c r="K1" s="1237"/>
      <c r="L1" s="1237"/>
      <c r="M1" s="1237"/>
      <c r="N1" s="1237"/>
      <c r="O1" s="1237"/>
      <c r="P1" s="1237"/>
      <c r="Q1" s="1237"/>
      <c r="R1" s="1237"/>
      <c r="S1" s="1237"/>
      <c r="T1" s="1237"/>
      <c r="U1" s="1237"/>
      <c r="V1" s="1237"/>
      <c r="W1" s="1237"/>
      <c r="X1" s="1237"/>
      <c r="Y1" s="1237"/>
      <c r="Z1" s="1237"/>
    </row>
    <row r="2" spans="1:26" ht="33" customHeight="1">
      <c r="A2" s="1189" t="s">
        <v>4780</v>
      </c>
      <c r="B2" s="1240" t="s">
        <v>4781</v>
      </c>
      <c r="C2" s="1241"/>
      <c r="E2" s="1240" t="s">
        <v>4781</v>
      </c>
      <c r="F2" s="1242"/>
      <c r="G2" s="1242"/>
    </row>
    <row r="3" spans="1:26" ht="32.25" customHeight="1">
      <c r="B3" s="1240" t="s">
        <v>4782</v>
      </c>
      <c r="C3" s="1241"/>
      <c r="E3" s="1240" t="s">
        <v>4782</v>
      </c>
      <c r="F3" s="1242"/>
      <c r="G3" s="1242"/>
    </row>
    <row r="4" spans="1:26" ht="33" customHeight="1">
      <c r="B4" s="1240" t="s">
        <v>4783</v>
      </c>
      <c r="C4" s="1241"/>
      <c r="E4" s="1240" t="s">
        <v>4783</v>
      </c>
      <c r="F4" s="1242"/>
      <c r="G4" s="1242"/>
    </row>
    <row r="5" spans="1:26" ht="32.25" customHeight="1">
      <c r="B5" s="1240" t="s">
        <v>4784</v>
      </c>
      <c r="C5" s="1241"/>
      <c r="E5" s="1240" t="s">
        <v>4784</v>
      </c>
      <c r="F5" s="1242"/>
      <c r="G5" s="1242"/>
    </row>
    <row r="6" spans="1:26" ht="32.25" customHeight="1">
      <c r="B6" s="1240" t="s">
        <v>4785</v>
      </c>
      <c r="C6" s="1241"/>
      <c r="E6" s="1240" t="s">
        <v>4785</v>
      </c>
      <c r="F6" s="1242"/>
      <c r="G6" s="1242"/>
    </row>
    <row r="7" spans="1:26" ht="32.25" customHeight="1">
      <c r="B7" s="1240" t="s">
        <v>4786</v>
      </c>
      <c r="C7" s="1241"/>
      <c r="E7" s="1240" t="s">
        <v>4786</v>
      </c>
      <c r="F7" s="1242"/>
      <c r="G7" s="1242"/>
    </row>
    <row r="8" spans="1:26" ht="32.25" customHeight="1">
      <c r="B8" s="1240" t="s">
        <v>4787</v>
      </c>
      <c r="C8" s="1241"/>
      <c r="E8" s="1240" t="s">
        <v>4787</v>
      </c>
      <c r="F8" s="1242"/>
      <c r="G8" s="1242"/>
    </row>
    <row r="9" spans="1:26" ht="32.25" customHeight="1">
      <c r="B9" s="1240" t="s">
        <v>4788</v>
      </c>
      <c r="C9" s="1241"/>
      <c r="E9" s="1240" t="s">
        <v>4788</v>
      </c>
      <c r="F9" s="1242"/>
      <c r="G9" s="1242"/>
    </row>
    <row r="10" spans="1:26" ht="32.25" customHeight="1">
      <c r="A10" s="1239">
        <f>SUM(B10:H10)</f>
        <v>8</v>
      </c>
      <c r="B10" s="1241">
        <v>8</v>
      </c>
      <c r="C10" s="1242"/>
      <c r="F10" s="1242"/>
      <c r="G10" s="1242"/>
    </row>
    <row r="11" spans="1:26" ht="14.1" customHeight="1">
      <c r="A11" s="1243" t="s">
        <v>1072</v>
      </c>
      <c r="B11" s="1244" t="s">
        <v>1042</v>
      </c>
      <c r="E11" s="1243">
        <v>41</v>
      </c>
    </row>
    <row r="12" spans="1:26" ht="32.25" customHeight="1">
      <c r="A12" s="1011" t="s">
        <v>1824</v>
      </c>
      <c r="B12" s="1011" t="s">
        <v>80</v>
      </c>
    </row>
    <row r="13" spans="1:26" ht="33" customHeight="1">
      <c r="A13" s="1070" t="s">
        <v>80</v>
      </c>
      <c r="B13" s="1071" t="s">
        <v>28</v>
      </c>
      <c r="E13" s="1071" t="s">
        <v>28</v>
      </c>
    </row>
    <row r="14" spans="1:26" ht="33" customHeight="1">
      <c r="A14" s="1012"/>
      <c r="B14" s="1071" t="s">
        <v>29</v>
      </c>
      <c r="E14" s="1071" t="s">
        <v>29</v>
      </c>
    </row>
    <row r="15" spans="1:26" ht="33" customHeight="1">
      <c r="A15" s="1012"/>
      <c r="B15" s="1071" t="s">
        <v>30</v>
      </c>
      <c r="E15" s="1071" t="s">
        <v>30</v>
      </c>
    </row>
    <row r="16" spans="1:26" ht="33" customHeight="1">
      <c r="A16" s="1012"/>
      <c r="B16" s="1071" t="s">
        <v>31</v>
      </c>
      <c r="E16" s="1071" t="s">
        <v>31</v>
      </c>
    </row>
    <row r="17" spans="1:5" ht="33" customHeight="1">
      <c r="A17" s="1012"/>
      <c r="B17" s="1071" t="s">
        <v>32</v>
      </c>
      <c r="E17" s="1071" t="s">
        <v>32</v>
      </c>
    </row>
    <row r="18" spans="1:5" ht="15.75" customHeight="1">
      <c r="A18" s="1012">
        <f>SUM(B18)</f>
        <v>5</v>
      </c>
      <c r="B18" s="1017">
        <v>5</v>
      </c>
    </row>
    <row r="19" spans="1:5" ht="15.75" customHeight="1">
      <c r="A19" s="1243" t="s">
        <v>1072</v>
      </c>
      <c r="B19" s="1244" t="s">
        <v>1042</v>
      </c>
      <c r="E19" s="1243">
        <v>41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8461E-F850-4BA6-B8D8-32E7DE4D2F4C}">
  <sheetPr>
    <tabColor theme="5" tint="-0.249977111117893"/>
  </sheetPr>
  <dimension ref="B1:AB98"/>
  <sheetViews>
    <sheetView topLeftCell="B1" zoomScale="70" zoomScaleNormal="70" workbookViewId="0">
      <selection activeCell="U24" sqref="U24"/>
    </sheetView>
  </sheetViews>
  <sheetFormatPr defaultColWidth="9" defaultRowHeight="15"/>
  <cols>
    <col min="1" max="1" width="3.125" style="775" customWidth="1"/>
    <col min="2" max="2" width="17.875" style="775" customWidth="1"/>
    <col min="3" max="3" width="9" style="775"/>
    <col min="4" max="4" width="10" style="775" customWidth="1"/>
    <col min="5" max="5" width="8.875" style="775" customWidth="1"/>
    <col min="6" max="6" width="10.125" style="775" bestFit="1" customWidth="1"/>
    <col min="7" max="7" width="4.375" style="775" customWidth="1"/>
    <col min="8" max="8" width="16.5" style="775" customWidth="1"/>
    <col min="9" max="9" width="9" style="775"/>
    <col min="10" max="10" width="10.125" style="775" customWidth="1"/>
    <col min="11" max="11" width="8.5" style="775" customWidth="1"/>
    <col min="12" max="12" width="9" style="775"/>
    <col min="13" max="13" width="3.125" style="775" customWidth="1"/>
    <col min="14" max="14" width="16.625" style="775" customWidth="1"/>
    <col min="15" max="15" width="9" style="775"/>
    <col min="16" max="16" width="10.625" style="775" customWidth="1"/>
    <col min="17" max="17" width="9.625" style="775" bestFit="1" customWidth="1"/>
    <col min="18" max="18" width="9" style="775"/>
    <col min="19" max="19" width="3.625" style="775" customWidth="1"/>
    <col min="20" max="20" width="11.5" style="775" customWidth="1"/>
    <col min="21" max="21" width="9" style="775"/>
    <col min="22" max="22" width="9.625" style="775" bestFit="1" customWidth="1"/>
    <col min="23" max="16384" width="9" style="775"/>
  </cols>
  <sheetData>
    <row r="1" spans="2:24" ht="15.75" thickBot="1">
      <c r="B1" s="780" t="s">
        <v>3771</v>
      </c>
      <c r="H1" s="780" t="s">
        <v>3772</v>
      </c>
      <c r="N1" s="780" t="s">
        <v>3776</v>
      </c>
      <c r="T1" s="780" t="s">
        <v>3774</v>
      </c>
    </row>
    <row r="2" spans="2:24" ht="26.25" thickBot="1">
      <c r="B2" s="868" t="s">
        <v>3553</v>
      </c>
      <c r="C2" s="869" t="s">
        <v>3554</v>
      </c>
      <c r="D2" s="779" t="s">
        <v>3555</v>
      </c>
      <c r="E2" s="779" t="s">
        <v>3556</v>
      </c>
      <c r="F2" s="924">
        <f>SUM(F3:F8)</f>
        <v>1116</v>
      </c>
      <c r="H2" s="868" t="s">
        <v>3553</v>
      </c>
      <c r="I2" s="869" t="s">
        <v>3554</v>
      </c>
      <c r="J2" s="779" t="s">
        <v>3555</v>
      </c>
      <c r="K2" s="923" t="s">
        <v>3556</v>
      </c>
      <c r="L2" s="924">
        <f>SUM(L3:L8)</f>
        <v>536</v>
      </c>
      <c r="N2" s="868" t="s">
        <v>3553</v>
      </c>
      <c r="O2" s="869" t="s">
        <v>3554</v>
      </c>
      <c r="P2" s="779" t="s">
        <v>3555</v>
      </c>
      <c r="Q2" s="779" t="s">
        <v>3556</v>
      </c>
      <c r="R2" s="924">
        <f>SUM(R3:R8)</f>
        <v>596</v>
      </c>
      <c r="T2" s="868" t="s">
        <v>3553</v>
      </c>
      <c r="U2" s="869" t="s">
        <v>3554</v>
      </c>
      <c r="V2" s="779" t="s">
        <v>3555</v>
      </c>
      <c r="W2" s="779" t="s">
        <v>3556</v>
      </c>
      <c r="X2" s="924">
        <f>SUM(X3:X8)</f>
        <v>180</v>
      </c>
    </row>
    <row r="3" spans="2:24" ht="15" customHeight="1" thickBot="1">
      <c r="B3" s="778" t="s">
        <v>1196</v>
      </c>
      <c r="C3" s="777">
        <f>'P-AnL'!D51</f>
        <v>48</v>
      </c>
      <c r="D3" s="777"/>
      <c r="E3" s="777">
        <f>C3*I44</f>
        <v>240</v>
      </c>
      <c r="F3" s="777">
        <f t="shared" ref="F3:F9" si="0">SUM(C3:E3)</f>
        <v>288</v>
      </c>
      <c r="H3" s="778" t="s">
        <v>3831</v>
      </c>
      <c r="I3" s="777">
        <f>'P-AnL'!D109</f>
        <v>56</v>
      </c>
      <c r="J3" s="922">
        <f>I3*I45</f>
        <v>168</v>
      </c>
      <c r="K3" s="926"/>
      <c r="L3" s="777">
        <f>SUM(I3:J3)</f>
        <v>224</v>
      </c>
      <c r="N3" s="778" t="s">
        <v>3778</v>
      </c>
      <c r="O3" s="777">
        <f>'P-BiL'!B62</f>
        <v>20</v>
      </c>
      <c r="P3" s="777"/>
      <c r="Q3" s="777">
        <f>O3*I44</f>
        <v>100</v>
      </c>
      <c r="R3" s="777">
        <f t="shared" ref="R3:R9" si="1">SUM(O3:Q3)</f>
        <v>120</v>
      </c>
      <c r="T3" s="778" t="s">
        <v>1182</v>
      </c>
      <c r="U3" s="777">
        <f>'P-SL'!B26</f>
        <v>12</v>
      </c>
      <c r="V3" s="777">
        <f>U3*I45</f>
        <v>36</v>
      </c>
      <c r="W3" s="777"/>
      <c r="X3" s="777">
        <f>SUM(U3:W3)</f>
        <v>48</v>
      </c>
    </row>
    <row r="4" spans="2:24" ht="15.75" thickBot="1">
      <c r="B4" s="778" t="s">
        <v>1069</v>
      </c>
      <c r="C4" s="777">
        <f>'P-FyL'!B51</f>
        <v>48</v>
      </c>
      <c r="D4" s="777"/>
      <c r="E4" s="777">
        <f>C4*I44</f>
        <v>240</v>
      </c>
      <c r="F4" s="777">
        <f t="shared" si="0"/>
        <v>288</v>
      </c>
      <c r="H4" s="778" t="s">
        <v>3773</v>
      </c>
      <c r="I4" s="777">
        <f>'P-NeL'!C35</f>
        <v>12</v>
      </c>
      <c r="J4" s="922"/>
      <c r="K4" s="927">
        <f>I4*I44</f>
        <v>60</v>
      </c>
      <c r="L4" s="777">
        <f>SUM(I4:K4)</f>
        <v>72</v>
      </c>
      <c r="N4" s="778" t="s">
        <v>3525</v>
      </c>
      <c r="O4" s="777">
        <f>'P-BiL'!B85</f>
        <v>20</v>
      </c>
      <c r="P4" s="777"/>
      <c r="Q4" s="777">
        <f>O4*I44</f>
        <v>100</v>
      </c>
      <c r="R4" s="777">
        <f t="shared" si="1"/>
        <v>120</v>
      </c>
      <c r="T4" s="778" t="s">
        <v>3532</v>
      </c>
      <c r="U4" s="777">
        <f>'P-SL'!B65</f>
        <v>10</v>
      </c>
      <c r="V4" s="777">
        <f>U4*I45</f>
        <v>30</v>
      </c>
      <c r="W4" s="777"/>
      <c r="X4" s="777">
        <f>SUM(U4:W4)</f>
        <v>40</v>
      </c>
    </row>
    <row r="5" spans="2:24" ht="15.75" thickBot="1">
      <c r="B5" s="778" t="s">
        <v>3830</v>
      </c>
      <c r="C5" s="777">
        <f>'P-PL'!B57+'P-PL'!B68</f>
        <v>62</v>
      </c>
      <c r="D5" s="777"/>
      <c r="E5" s="777">
        <f>C5*I44</f>
        <v>310</v>
      </c>
      <c r="F5" s="777">
        <f t="shared" si="0"/>
        <v>372</v>
      </c>
      <c r="H5" s="778" t="s">
        <v>3503</v>
      </c>
      <c r="I5" s="777">
        <f>'P-MeL'!B54</f>
        <v>24</v>
      </c>
      <c r="J5" s="777">
        <f>I5*I45</f>
        <v>72</v>
      </c>
      <c r="K5" s="777"/>
      <c r="L5" s="777">
        <f>SUM(I5:K5)</f>
        <v>96</v>
      </c>
      <c r="N5" s="778" t="s">
        <v>3557</v>
      </c>
      <c r="O5" s="777">
        <f>'P-BiL'!B113</f>
        <v>24</v>
      </c>
      <c r="P5" s="777">
        <f>O5*I45</f>
        <v>72</v>
      </c>
      <c r="Q5" s="777"/>
      <c r="R5" s="777">
        <f t="shared" si="1"/>
        <v>96</v>
      </c>
      <c r="T5" s="778" t="s">
        <v>3455</v>
      </c>
      <c r="U5" s="777">
        <f>'P-ScL'!B11</f>
        <v>8</v>
      </c>
      <c r="V5" s="777">
        <f>U5*I45</f>
        <v>24</v>
      </c>
      <c r="W5" s="777"/>
      <c r="X5" s="777">
        <f>SUM(U5:W5)</f>
        <v>32</v>
      </c>
    </row>
    <row r="6" spans="2:24" ht="15" customHeight="1" thickBot="1">
      <c r="B6" s="778" t="s">
        <v>2903</v>
      </c>
      <c r="C6" s="777">
        <f>'P-NeL'!B35</f>
        <v>18</v>
      </c>
      <c r="D6" s="777">
        <f>C6*I45</f>
        <v>54</v>
      </c>
      <c r="E6" s="777"/>
      <c r="F6" s="777">
        <f t="shared" si="0"/>
        <v>72</v>
      </c>
      <c r="H6" s="778" t="s">
        <v>3527</v>
      </c>
      <c r="I6" s="777">
        <f>'P-BiL'!B39</f>
        <v>36</v>
      </c>
      <c r="J6" s="777">
        <f>I6*I45</f>
        <v>108</v>
      </c>
      <c r="K6" s="777"/>
      <c r="L6" s="777">
        <f>SUM(I6:K6)</f>
        <v>144</v>
      </c>
      <c r="N6" s="778" t="s">
        <v>3829</v>
      </c>
      <c r="O6" s="777">
        <f>'P-FyL'!B62</f>
        <v>8</v>
      </c>
      <c r="P6" s="777">
        <f>O6*I45</f>
        <v>24</v>
      </c>
      <c r="Q6" s="777"/>
      <c r="R6" s="777">
        <f t="shared" si="1"/>
        <v>32</v>
      </c>
      <c r="T6" s="778" t="s">
        <v>1146</v>
      </c>
      <c r="U6" s="777">
        <f>'P-ScL'!B19</f>
        <v>5</v>
      </c>
      <c r="V6" s="777">
        <f>U6*I45</f>
        <v>15</v>
      </c>
      <c r="W6" s="777"/>
      <c r="X6" s="777">
        <f>SUM(U6:W6)</f>
        <v>20</v>
      </c>
    </row>
    <row r="7" spans="2:24" ht="15.75" thickBot="1">
      <c r="B7" s="778" t="s">
        <v>3833</v>
      </c>
      <c r="C7" s="777">
        <f>'P-SL'!B11+'P-SL'!B37</f>
        <v>16</v>
      </c>
      <c r="D7" s="777">
        <f>C7*I45</f>
        <v>48</v>
      </c>
      <c r="E7" s="777"/>
      <c r="F7" s="777">
        <f t="shared" si="0"/>
        <v>64</v>
      </c>
      <c r="H7" s="778"/>
      <c r="I7" s="777"/>
      <c r="J7" s="777">
        <f>I7*I45</f>
        <v>0</v>
      </c>
      <c r="K7" s="777">
        <f>I7*I44</f>
        <v>0</v>
      </c>
      <c r="L7" s="777">
        <f>SUM(I7:K7)</f>
        <v>0</v>
      </c>
      <c r="N7" s="778" t="s">
        <v>3777</v>
      </c>
      <c r="O7" s="777">
        <f>'P-MeL'!B27</f>
        <v>24</v>
      </c>
      <c r="P7" s="777">
        <f>O7*I45</f>
        <v>72</v>
      </c>
      <c r="Q7" s="777"/>
      <c r="R7" s="777">
        <f t="shared" si="1"/>
        <v>96</v>
      </c>
      <c r="T7" s="778" t="s">
        <v>1271</v>
      </c>
      <c r="U7" s="777">
        <f>'P-SL'!B78</f>
        <v>10</v>
      </c>
      <c r="V7" s="777">
        <f>U7*I45</f>
        <v>30</v>
      </c>
      <c r="W7" s="777"/>
      <c r="X7" s="777">
        <f>SUM(U7:W7)</f>
        <v>40</v>
      </c>
    </row>
    <row r="8" spans="2:24" ht="15.75" thickBot="1">
      <c r="B8" s="778" t="s">
        <v>3775</v>
      </c>
      <c r="C8" s="777">
        <f>'P-SL'!B52</f>
        <v>8</v>
      </c>
      <c r="D8" s="777">
        <f>C8*I45</f>
        <v>24</v>
      </c>
      <c r="E8" s="777"/>
      <c r="F8" s="777">
        <f t="shared" si="0"/>
        <v>32</v>
      </c>
      <c r="H8" s="778"/>
      <c r="I8" s="777"/>
      <c r="J8" s="777"/>
      <c r="K8" s="777"/>
      <c r="L8" s="777"/>
      <c r="N8" s="778" t="s">
        <v>3625</v>
      </c>
      <c r="O8" s="777">
        <f>'P-EeL'!B32</f>
        <v>22</v>
      </c>
      <c r="P8" s="777"/>
      <c r="Q8" s="777">
        <f>O8*I44</f>
        <v>110</v>
      </c>
      <c r="R8" s="777">
        <f t="shared" si="1"/>
        <v>132</v>
      </c>
      <c r="T8" s="778"/>
      <c r="U8" s="777"/>
      <c r="V8" s="777"/>
      <c r="W8" s="777"/>
      <c r="X8" s="777"/>
    </row>
    <row r="9" spans="2:24" ht="15.75" thickBot="1">
      <c r="B9" s="778" t="s">
        <v>1070</v>
      </c>
      <c r="C9" s="777">
        <f>SUM(C3:C8)</f>
        <v>200</v>
      </c>
      <c r="D9" s="777">
        <f t="shared" ref="D9:E9" si="2">SUM(D3:D8)</f>
        <v>126</v>
      </c>
      <c r="E9" s="777">
        <f t="shared" si="2"/>
        <v>790</v>
      </c>
      <c r="F9" s="777">
        <f t="shared" si="0"/>
        <v>1116</v>
      </c>
      <c r="H9" s="778" t="s">
        <v>1070</v>
      </c>
      <c r="I9" s="925">
        <f>SUM(I3:I8)</f>
        <v>128</v>
      </c>
      <c r="J9" s="925">
        <f t="shared" ref="J9:K9" si="3">SUM(J3:J8)</f>
        <v>348</v>
      </c>
      <c r="K9" s="925">
        <f t="shared" si="3"/>
        <v>60</v>
      </c>
      <c r="L9" s="925">
        <f>SUM(I9:K9)</f>
        <v>536</v>
      </c>
      <c r="N9" s="778" t="s">
        <v>1070</v>
      </c>
      <c r="O9" s="925">
        <f>SUM(O3:O8)</f>
        <v>118</v>
      </c>
      <c r="P9" s="925">
        <f t="shared" ref="P9:Q9" si="4">SUM(P3:P8)</f>
        <v>168</v>
      </c>
      <c r="Q9" s="925">
        <f t="shared" si="4"/>
        <v>310</v>
      </c>
      <c r="R9" s="925">
        <f t="shared" si="1"/>
        <v>596</v>
      </c>
      <c r="T9" s="778" t="s">
        <v>1070</v>
      </c>
      <c r="U9" s="925">
        <f>SUM(U3:U8)</f>
        <v>45</v>
      </c>
      <c r="V9" s="925">
        <f t="shared" ref="V9:W9" si="5">SUM(V3:V8)</f>
        <v>135</v>
      </c>
      <c r="W9" s="925">
        <f t="shared" si="5"/>
        <v>0</v>
      </c>
      <c r="X9" s="925">
        <f>SUM(U9:W9)</f>
        <v>180</v>
      </c>
    </row>
    <row r="10" spans="2:24" ht="15.75" thickBot="1">
      <c r="B10" s="776" t="s">
        <v>3429</v>
      </c>
      <c r="F10" s="915">
        <f>F9/28</f>
        <v>39.857142857142854</v>
      </c>
      <c r="H10" s="776" t="s">
        <v>3429</v>
      </c>
      <c r="L10" s="915">
        <f>L9/28</f>
        <v>19.142857142857142</v>
      </c>
      <c r="N10" s="776" t="s">
        <v>3429</v>
      </c>
      <c r="R10" s="915">
        <f>R9/28</f>
        <v>21.285714285714285</v>
      </c>
      <c r="T10" s="776" t="s">
        <v>3429</v>
      </c>
      <c r="X10" s="915">
        <f>X9/28</f>
        <v>6.4285714285714288</v>
      </c>
    </row>
    <row r="12" spans="2:24" ht="15.75" thickBot="1">
      <c r="B12" s="780" t="s">
        <v>3708</v>
      </c>
      <c r="H12" s="780" t="s">
        <v>1152</v>
      </c>
      <c r="N12" s="780" t="s">
        <v>1163</v>
      </c>
      <c r="T12" s="780" t="s">
        <v>3620</v>
      </c>
    </row>
    <row r="13" spans="2:24" ht="26.25" thickBot="1">
      <c r="B13" s="844" t="s">
        <v>3553</v>
      </c>
      <c r="C13" s="845" t="s">
        <v>3554</v>
      </c>
      <c r="D13" s="779" t="s">
        <v>3555</v>
      </c>
      <c r="E13" s="779" t="s">
        <v>3556</v>
      </c>
      <c r="F13" s="924">
        <f>SUM(F14:F18)</f>
        <v>686</v>
      </c>
      <c r="H13" s="844" t="s">
        <v>3553</v>
      </c>
      <c r="I13" s="845" t="s">
        <v>3554</v>
      </c>
      <c r="J13" s="779" t="s">
        <v>3555</v>
      </c>
      <c r="K13" s="779" t="s">
        <v>3556</v>
      </c>
      <c r="L13" s="924">
        <f>SUM(L14:L18)</f>
        <v>682</v>
      </c>
      <c r="N13" s="844" t="s">
        <v>3553</v>
      </c>
      <c r="O13" s="845" t="s">
        <v>3554</v>
      </c>
      <c r="P13" s="779" t="s">
        <v>3555</v>
      </c>
      <c r="Q13" s="779" t="s">
        <v>3556</v>
      </c>
      <c r="R13" s="779"/>
      <c r="T13" s="844" t="s">
        <v>3553</v>
      </c>
      <c r="U13" s="845" t="s">
        <v>3554</v>
      </c>
      <c r="V13" s="779" t="s">
        <v>3555</v>
      </c>
      <c r="W13" s="779" t="s">
        <v>3556</v>
      </c>
      <c r="X13" s="779"/>
    </row>
    <row r="14" spans="2:24" ht="15" customHeight="1" thickBot="1">
      <c r="B14" s="778" t="s">
        <v>1196</v>
      </c>
      <c r="C14" s="777">
        <f>AL!B147</f>
        <v>32</v>
      </c>
      <c r="D14" s="777"/>
      <c r="E14" s="777">
        <f>C14*I44</f>
        <v>160</v>
      </c>
      <c r="F14" s="777">
        <f>SUM(C14:E14)</f>
        <v>192</v>
      </c>
      <c r="H14" s="778" t="s">
        <v>1196</v>
      </c>
      <c r="I14" s="777">
        <f>CL!B155</f>
        <v>31</v>
      </c>
      <c r="J14" s="777"/>
      <c r="K14" s="777">
        <f>I14*I44</f>
        <v>155</v>
      </c>
      <c r="L14" s="777">
        <f>SUM(I14:K14)</f>
        <v>186</v>
      </c>
      <c r="N14" s="778" t="s">
        <v>1196</v>
      </c>
      <c r="O14" s="777">
        <f>THL!B74</f>
        <v>19</v>
      </c>
      <c r="P14" s="777"/>
      <c r="Q14" s="777">
        <f>O14*I44</f>
        <v>95</v>
      </c>
      <c r="R14" s="777">
        <f>SUM(O14:Q14)</f>
        <v>114</v>
      </c>
      <c r="T14" s="778" t="s">
        <v>54</v>
      </c>
      <c r="U14" s="777">
        <f>MFL!B63</f>
        <v>48</v>
      </c>
      <c r="V14" s="777">
        <f>U14*I45</f>
        <v>144</v>
      </c>
      <c r="W14" s="777"/>
      <c r="X14" s="777">
        <f>SUM(U14:W14)</f>
        <v>192</v>
      </c>
    </row>
    <row r="15" spans="2:24" ht="15" customHeight="1" thickBot="1">
      <c r="B15" s="778" t="s">
        <v>3557</v>
      </c>
      <c r="C15" s="777">
        <f>AL!C147</f>
        <v>25</v>
      </c>
      <c r="D15" s="777"/>
      <c r="E15" s="777">
        <f>C15*I44</f>
        <v>125</v>
      </c>
      <c r="F15" s="777">
        <f>SUM(C15:E15)</f>
        <v>150</v>
      </c>
      <c r="H15" s="778" t="s">
        <v>3557</v>
      </c>
      <c r="I15" s="777">
        <f>CL!C155</f>
        <v>6</v>
      </c>
      <c r="J15" s="777"/>
      <c r="K15" s="777">
        <f>I15*I44</f>
        <v>30</v>
      </c>
      <c r="L15" s="777">
        <f>SUM(I15:K15)</f>
        <v>36</v>
      </c>
      <c r="N15" s="778" t="s">
        <v>3557</v>
      </c>
      <c r="O15" s="777">
        <f>THL!C74</f>
        <v>4</v>
      </c>
      <c r="P15" s="777"/>
      <c r="Q15" s="777">
        <f>O15*I44</f>
        <v>20</v>
      </c>
      <c r="R15" s="777">
        <f>SUM(O15:Q15)</f>
        <v>24</v>
      </c>
      <c r="T15" s="778" t="s">
        <v>3746</v>
      </c>
      <c r="U15" s="777">
        <f>MFL!C63</f>
        <v>6</v>
      </c>
      <c r="V15" s="777">
        <f>U15*I45</f>
        <v>18</v>
      </c>
      <c r="W15" s="777"/>
      <c r="X15" s="777">
        <f>SUM(U15:W15)</f>
        <v>24</v>
      </c>
    </row>
    <row r="16" spans="2:24" ht="15" customHeight="1" thickBot="1">
      <c r="B16" s="778" t="s">
        <v>3558</v>
      </c>
      <c r="C16" s="777">
        <f>AL!D147</f>
        <v>36</v>
      </c>
      <c r="D16" s="777">
        <f>C16*I45</f>
        <v>108</v>
      </c>
      <c r="E16" s="777"/>
      <c r="F16" s="777">
        <f>SUM(C16:E16)</f>
        <v>144</v>
      </c>
      <c r="H16" s="778" t="s">
        <v>3558</v>
      </c>
      <c r="I16" s="777">
        <f>CL!D155</f>
        <v>38</v>
      </c>
      <c r="J16" s="777">
        <f>I16*I45</f>
        <v>114</v>
      </c>
      <c r="K16" s="777"/>
      <c r="L16" s="777">
        <f>SUM(I16:K16)</f>
        <v>152</v>
      </c>
      <c r="N16" s="778" t="s">
        <v>3558</v>
      </c>
      <c r="O16" s="777">
        <f>THL!D74</f>
        <v>16</v>
      </c>
      <c r="P16" s="777">
        <f>O16*I45</f>
        <v>48</v>
      </c>
      <c r="Q16" s="777"/>
      <c r="R16" s="777">
        <f>SUM(O16:Q16)</f>
        <v>64</v>
      </c>
      <c r="T16" s="778" t="s">
        <v>3754</v>
      </c>
      <c r="U16" s="777">
        <f>MFL!D63</f>
        <v>6</v>
      </c>
      <c r="V16" s="777">
        <f>U16*I45</f>
        <v>18</v>
      </c>
      <c r="W16" s="777"/>
      <c r="X16" s="777">
        <f>SUM(U16:W16)</f>
        <v>24</v>
      </c>
    </row>
    <row r="17" spans="2:24" ht="15" customHeight="1" thickBot="1">
      <c r="B17" s="778" t="s">
        <v>3559</v>
      </c>
      <c r="C17" s="777">
        <f>AL!E147</f>
        <v>42</v>
      </c>
      <c r="D17" s="777">
        <f>C17*I45</f>
        <v>126</v>
      </c>
      <c r="E17" s="777"/>
      <c r="F17" s="777">
        <f>SUM(C17:E17)</f>
        <v>168</v>
      </c>
      <c r="H17" s="778" t="s">
        <v>3559</v>
      </c>
      <c r="I17" s="777">
        <f>CL!E155</f>
        <v>62</v>
      </c>
      <c r="J17" s="777">
        <f>I17*I45</f>
        <v>186</v>
      </c>
      <c r="K17" s="777"/>
      <c r="L17" s="777">
        <f>SUM(I17:K17)</f>
        <v>248</v>
      </c>
      <c r="N17" s="778" t="s">
        <v>3559</v>
      </c>
      <c r="O17" s="777">
        <f>THL!E74</f>
        <v>26</v>
      </c>
      <c r="P17" s="777">
        <f>O17*I45</f>
        <v>78</v>
      </c>
      <c r="Q17" s="777"/>
      <c r="R17" s="777">
        <f>SUM(O17:Q17)</f>
        <v>104</v>
      </c>
      <c r="T17" s="778"/>
      <c r="U17" s="777">
        <f>THL!K74</f>
        <v>0</v>
      </c>
      <c r="V17" s="777">
        <f>U17*2</f>
        <v>0</v>
      </c>
      <c r="W17" s="777"/>
      <c r="X17" s="777">
        <f>SUM(U17:W17)</f>
        <v>0</v>
      </c>
    </row>
    <row r="18" spans="2:24" ht="15" customHeight="1" thickBot="1">
      <c r="B18" s="778" t="s">
        <v>3560</v>
      </c>
      <c r="C18" s="777">
        <f>AL!F147</f>
        <v>8</v>
      </c>
      <c r="D18" s="777">
        <f>C18*I45</f>
        <v>24</v>
      </c>
      <c r="E18" s="777"/>
      <c r="F18" s="777">
        <f>SUM(C18:E18)</f>
        <v>32</v>
      </c>
      <c r="H18" s="778" t="s">
        <v>3560</v>
      </c>
      <c r="I18" s="777">
        <f>CL!F155</f>
        <v>15</v>
      </c>
      <c r="J18" s="777">
        <f>I18*I45</f>
        <v>45</v>
      </c>
      <c r="K18" s="777"/>
      <c r="L18" s="777">
        <f>SUM(I18:K18)</f>
        <v>60</v>
      </c>
      <c r="N18" s="778" t="s">
        <v>3560</v>
      </c>
      <c r="O18" s="777">
        <f>THL!F74</f>
        <v>6</v>
      </c>
      <c r="P18" s="777">
        <f>O18*I45</f>
        <v>18</v>
      </c>
      <c r="Q18" s="777"/>
      <c r="R18" s="777">
        <f>SUM(O18:Q18)</f>
        <v>24</v>
      </c>
      <c r="T18" s="778"/>
      <c r="U18" s="777">
        <f>THL!L74</f>
        <v>0</v>
      </c>
      <c r="V18" s="777">
        <f>U18*2</f>
        <v>0</v>
      </c>
      <c r="W18" s="777"/>
      <c r="X18" s="777">
        <f>SUM(U18:W18)</f>
        <v>0</v>
      </c>
    </row>
    <row r="19" spans="2:24" ht="15" customHeight="1" thickBot="1">
      <c r="B19" s="778" t="s">
        <v>1070</v>
      </c>
      <c r="C19" s="777">
        <f>SUM(C14:C18)</f>
        <v>143</v>
      </c>
      <c r="D19" s="777">
        <f>SUM(D14:D18)</f>
        <v>258</v>
      </c>
      <c r="E19" s="777">
        <f>SUM(E14:E18)</f>
        <v>285</v>
      </c>
      <c r="F19" s="777">
        <f>SUM(F14:F18)</f>
        <v>686</v>
      </c>
      <c r="H19" s="778" t="s">
        <v>1070</v>
      </c>
      <c r="I19" s="777">
        <f>SUM(I14:I18)</f>
        <v>152</v>
      </c>
      <c r="J19" s="777">
        <f>SUM(J14:J18)</f>
        <v>345</v>
      </c>
      <c r="K19" s="777">
        <f>SUM(K14:K18)</f>
        <v>185</v>
      </c>
      <c r="L19" s="777">
        <f>SUM(L14:L18)</f>
        <v>682</v>
      </c>
      <c r="N19" s="778" t="s">
        <v>1070</v>
      </c>
      <c r="O19" s="777">
        <f>SUM(O14:O18)</f>
        <v>71</v>
      </c>
      <c r="P19" s="777">
        <f>SUM(P14:P18)</f>
        <v>144</v>
      </c>
      <c r="Q19" s="777">
        <f>SUM(Q14:Q18)</f>
        <v>115</v>
      </c>
      <c r="R19" s="777">
        <f>SUM(R14:R18)</f>
        <v>330</v>
      </c>
      <c r="T19" s="778" t="s">
        <v>1070</v>
      </c>
      <c r="U19" s="777">
        <f>SUM(U14:U18)</f>
        <v>60</v>
      </c>
      <c r="V19" s="777">
        <f>SUM(V14:V18)</f>
        <v>180</v>
      </c>
      <c r="W19" s="777">
        <f>SUM(W14:W18)</f>
        <v>0</v>
      </c>
      <c r="X19" s="777">
        <f>SUM(X14:X18)</f>
        <v>240</v>
      </c>
    </row>
    <row r="20" spans="2:24" ht="15" customHeight="1" thickBot="1">
      <c r="B20" s="776" t="s">
        <v>3429</v>
      </c>
      <c r="F20" s="915">
        <f>F19/28</f>
        <v>24.5</v>
      </c>
      <c r="H20" s="776" t="s">
        <v>3429</v>
      </c>
      <c r="L20" s="915">
        <f>L19/28</f>
        <v>24.357142857142858</v>
      </c>
      <c r="N20" s="776" t="s">
        <v>3429</v>
      </c>
      <c r="R20" s="915">
        <f>R19/28</f>
        <v>11.785714285714286</v>
      </c>
      <c r="T20" s="776" t="s">
        <v>3429</v>
      </c>
      <c r="X20" s="915">
        <f>X19/28</f>
        <v>8.5714285714285712</v>
      </c>
    </row>
    <row r="21" spans="2:24" ht="15" customHeight="1"/>
    <row r="22" spans="2:24" ht="15" customHeight="1" thickBot="1">
      <c r="B22" s="780" t="s">
        <v>3561</v>
      </c>
      <c r="H22" s="780" t="s">
        <v>1157</v>
      </c>
      <c r="N22" s="780" t="s">
        <v>1068</v>
      </c>
      <c r="T22" s="780" t="s">
        <v>3756</v>
      </c>
    </row>
    <row r="23" spans="2:24" ht="27" customHeight="1" thickBot="1">
      <c r="B23" s="844" t="s">
        <v>3553</v>
      </c>
      <c r="C23" s="845" t="s">
        <v>3554</v>
      </c>
      <c r="D23" s="779" t="s">
        <v>3555</v>
      </c>
      <c r="E23" s="779" t="s">
        <v>3556</v>
      </c>
      <c r="F23" s="779"/>
      <c r="H23" s="844" t="s">
        <v>3553</v>
      </c>
      <c r="I23" s="845" t="s">
        <v>3554</v>
      </c>
      <c r="J23" s="779" t="s">
        <v>3555</v>
      </c>
      <c r="K23" s="779" t="s">
        <v>3556</v>
      </c>
      <c r="L23" s="779"/>
      <c r="N23" s="853" t="s">
        <v>3553</v>
      </c>
      <c r="O23" s="854" t="s">
        <v>3554</v>
      </c>
      <c r="P23" s="779" t="s">
        <v>3555</v>
      </c>
      <c r="Q23" s="779" t="s">
        <v>3556</v>
      </c>
      <c r="R23" s="779"/>
      <c r="T23" s="853" t="s">
        <v>3553</v>
      </c>
      <c r="U23" s="854" t="s">
        <v>3554</v>
      </c>
      <c r="V23" s="779" t="s">
        <v>3555</v>
      </c>
      <c r="W23" s="779" t="s">
        <v>3556</v>
      </c>
      <c r="X23" s="779"/>
    </row>
    <row r="24" spans="2:24" ht="15" customHeight="1" thickBot="1">
      <c r="B24" s="778" t="s">
        <v>1196</v>
      </c>
      <c r="C24" s="777">
        <f>BL!B142</f>
        <v>13</v>
      </c>
      <c r="D24" s="777"/>
      <c r="E24" s="777">
        <f>C24*I44</f>
        <v>65</v>
      </c>
      <c r="F24" s="777">
        <f>SUM(C24:E24)</f>
        <v>78</v>
      </c>
      <c r="H24" s="778" t="s">
        <v>1196</v>
      </c>
      <c r="I24" s="777">
        <f>EL!B117</f>
        <v>11</v>
      </c>
      <c r="J24" s="777"/>
      <c r="K24" s="777">
        <f>I24*I44</f>
        <v>55</v>
      </c>
      <c r="L24" s="777">
        <f>SUM(I24:K24)</f>
        <v>66</v>
      </c>
      <c r="N24" s="778" t="s">
        <v>3728</v>
      </c>
      <c r="O24" s="777">
        <f>PAL!B55</f>
        <v>16</v>
      </c>
      <c r="P24" s="777"/>
      <c r="Q24" s="777">
        <f>O24*I44</f>
        <v>80</v>
      </c>
      <c r="R24" s="777">
        <f>SUM(O24:Q24)</f>
        <v>96</v>
      </c>
      <c r="T24" s="778" t="s">
        <v>1271</v>
      </c>
      <c r="U24" s="777">
        <f>FIL!B80</f>
        <v>28</v>
      </c>
      <c r="V24" s="777"/>
      <c r="W24" s="777">
        <f>U24*I44</f>
        <v>140</v>
      </c>
      <c r="X24" s="777">
        <f>SUM(U24:W24)</f>
        <v>168</v>
      </c>
    </row>
    <row r="25" spans="2:24" ht="15" customHeight="1" thickBot="1">
      <c r="B25" s="778" t="s">
        <v>3557</v>
      </c>
      <c r="C25" s="777">
        <f>BL!C142</f>
        <v>9</v>
      </c>
      <c r="D25" s="777"/>
      <c r="E25" s="777">
        <f>C25*I44</f>
        <v>45</v>
      </c>
      <c r="F25" s="777">
        <f>SUM(C25:E25)</f>
        <v>54</v>
      </c>
      <c r="H25" s="778" t="s">
        <v>3557</v>
      </c>
      <c r="I25" s="777">
        <f>EL!C117</f>
        <v>10</v>
      </c>
      <c r="J25" s="777"/>
      <c r="K25" s="777">
        <f>I25*I44</f>
        <v>50</v>
      </c>
      <c r="L25" s="777">
        <f>SUM(I25:K25)</f>
        <v>60</v>
      </c>
      <c r="N25" s="778" t="s">
        <v>3891</v>
      </c>
      <c r="O25" s="777">
        <f>PAL!C55</f>
        <v>25</v>
      </c>
      <c r="P25" s="777"/>
      <c r="Q25" s="777">
        <f>O25*I44</f>
        <v>125</v>
      </c>
      <c r="R25" s="777">
        <f>SUM(O25:Q25)</f>
        <v>150</v>
      </c>
      <c r="T25" s="778" t="s">
        <v>1146</v>
      </c>
      <c r="U25" s="777">
        <f>FIL!C80</f>
        <v>24</v>
      </c>
      <c r="V25" s="777"/>
      <c r="W25" s="777">
        <f>U25*I44</f>
        <v>120</v>
      </c>
      <c r="X25" s="777">
        <f>SUM(U25:W25)</f>
        <v>144</v>
      </c>
    </row>
    <row r="26" spans="2:24" ht="15" customHeight="1" thickBot="1">
      <c r="B26" s="778" t="s">
        <v>3558</v>
      </c>
      <c r="C26" s="777">
        <f>BL!D142</f>
        <v>33</v>
      </c>
      <c r="D26" s="777">
        <f>C26*2</f>
        <v>66</v>
      </c>
      <c r="E26" s="777"/>
      <c r="F26" s="777">
        <f>SUM(C26:E26)</f>
        <v>99</v>
      </c>
      <c r="H26" s="778" t="s">
        <v>3558</v>
      </c>
      <c r="I26" s="777">
        <f>EL!D117</f>
        <v>26</v>
      </c>
      <c r="J26" s="777">
        <f>I26*2</f>
        <v>52</v>
      </c>
      <c r="K26" s="777"/>
      <c r="L26" s="777">
        <f>SUM(I26:K26)</f>
        <v>78</v>
      </c>
      <c r="N26" s="778" t="s">
        <v>3707</v>
      </c>
      <c r="O26" s="777">
        <f>PAL!D55</f>
        <v>11</v>
      </c>
      <c r="P26" s="777">
        <f>O26*2</f>
        <v>22</v>
      </c>
      <c r="Q26" s="777"/>
      <c r="R26" s="777">
        <f>SUM(O26:Q26)</f>
        <v>33</v>
      </c>
      <c r="T26" s="778" t="s">
        <v>3820</v>
      </c>
      <c r="U26" s="777">
        <f>FIL!D80</f>
        <v>19</v>
      </c>
      <c r="V26" s="777">
        <f>U26*I45</f>
        <v>57</v>
      </c>
      <c r="W26" s="777"/>
      <c r="X26" s="777">
        <f>SUM(U26:W26)</f>
        <v>76</v>
      </c>
    </row>
    <row r="27" spans="2:24" ht="15" customHeight="1" thickBot="1">
      <c r="B27" s="778" t="s">
        <v>3559</v>
      </c>
      <c r="C27" s="777">
        <f>BL!E142</f>
        <v>73</v>
      </c>
      <c r="D27" s="777">
        <f>C27*2</f>
        <v>146</v>
      </c>
      <c r="E27" s="777"/>
      <c r="F27" s="777">
        <f>SUM(C27:E27)</f>
        <v>219</v>
      </c>
      <c r="H27" s="778" t="s">
        <v>3559</v>
      </c>
      <c r="I27" s="777">
        <f>EL!E117</f>
        <v>33</v>
      </c>
      <c r="J27" s="777">
        <f>I27*2</f>
        <v>66</v>
      </c>
      <c r="K27" s="777"/>
      <c r="L27" s="777">
        <f>SUM(I27:K27)</f>
        <v>99</v>
      </c>
      <c r="N27" s="778"/>
      <c r="O27" s="777"/>
      <c r="P27" s="777">
        <f>O27*2</f>
        <v>0</v>
      </c>
      <c r="Q27" s="777"/>
      <c r="R27" s="777">
        <f>SUM(O27:Q27)</f>
        <v>0</v>
      </c>
      <c r="T27" s="778"/>
      <c r="U27" s="777"/>
      <c r="V27" s="777">
        <f>U27*I45</f>
        <v>0</v>
      </c>
      <c r="W27" s="777"/>
      <c r="X27" s="777">
        <f>SUM(U27:W27)</f>
        <v>0</v>
      </c>
    </row>
    <row r="28" spans="2:24" ht="15" customHeight="1" thickBot="1">
      <c r="B28" s="778" t="s">
        <v>3560</v>
      </c>
      <c r="C28" s="777">
        <f>BL!F142</f>
        <v>10</v>
      </c>
      <c r="D28" s="777">
        <f>C28*2</f>
        <v>20</v>
      </c>
      <c r="E28" s="777"/>
      <c r="F28" s="777">
        <f>SUM(C28:E28)</f>
        <v>30</v>
      </c>
      <c r="H28" s="778" t="s">
        <v>3560</v>
      </c>
      <c r="I28" s="777">
        <f>EL!F117</f>
        <v>34</v>
      </c>
      <c r="J28" s="777">
        <f>I28*2</f>
        <v>68</v>
      </c>
      <c r="K28" s="777"/>
      <c r="L28" s="777">
        <f>SUM(I28:K28)</f>
        <v>102</v>
      </c>
      <c r="N28" s="778" t="s">
        <v>3560</v>
      </c>
      <c r="O28" s="777"/>
      <c r="P28" s="777">
        <f>O28*2</f>
        <v>0</v>
      </c>
      <c r="Q28" s="777"/>
      <c r="R28" s="777">
        <f>SUM(O28:Q28)</f>
        <v>0</v>
      </c>
      <c r="T28" s="778"/>
      <c r="U28" s="777"/>
      <c r="V28" s="777">
        <f>U28*I45</f>
        <v>0</v>
      </c>
      <c r="W28" s="777"/>
      <c r="X28" s="777">
        <f>SUM(U28:W28)</f>
        <v>0</v>
      </c>
    </row>
    <row r="29" spans="2:24" ht="15" customHeight="1" thickBot="1">
      <c r="B29" s="778" t="s">
        <v>1070</v>
      </c>
      <c r="C29" s="777">
        <f>SUM(C24:C28)</f>
        <v>138</v>
      </c>
      <c r="D29" s="777">
        <f>SUM(D24:D28)</f>
        <v>232</v>
      </c>
      <c r="E29" s="777">
        <f>SUM(E24:E28)</f>
        <v>110</v>
      </c>
      <c r="F29" s="777">
        <f>SUM(F24:F28)</f>
        <v>480</v>
      </c>
      <c r="H29" s="778" t="s">
        <v>1070</v>
      </c>
      <c r="I29" s="777">
        <f>SUM(I24:I28)</f>
        <v>114</v>
      </c>
      <c r="J29" s="777">
        <f>SUM(J24:J28)</f>
        <v>186</v>
      </c>
      <c r="K29" s="777">
        <f>SUM(K24:K28)</f>
        <v>105</v>
      </c>
      <c r="L29" s="777">
        <f>SUM(L24:L28)</f>
        <v>405</v>
      </c>
      <c r="N29" s="778" t="s">
        <v>1070</v>
      </c>
      <c r="O29" s="777">
        <f>SUM(O24:O28)</f>
        <v>52</v>
      </c>
      <c r="P29" s="777">
        <f>SUM(P24:P28)</f>
        <v>22</v>
      </c>
      <c r="Q29" s="777">
        <f>SUM(Q24:Q28)</f>
        <v>205</v>
      </c>
      <c r="R29" s="777">
        <f>SUM(R24:R28)</f>
        <v>279</v>
      </c>
      <c r="T29" s="778" t="s">
        <v>1070</v>
      </c>
      <c r="U29" s="777">
        <f>SUM(U24:U28)</f>
        <v>71</v>
      </c>
      <c r="V29" s="777">
        <f>SUM(V24:V28)</f>
        <v>57</v>
      </c>
      <c r="W29" s="777">
        <f>SUM(W24:W28)</f>
        <v>260</v>
      </c>
      <c r="X29" s="777">
        <f>SUM(X24:X28)</f>
        <v>388</v>
      </c>
    </row>
    <row r="30" spans="2:24" ht="15" customHeight="1" thickBot="1">
      <c r="B30" s="776" t="s">
        <v>3429</v>
      </c>
      <c r="F30" s="915">
        <f>F29/28</f>
        <v>17.142857142857142</v>
      </c>
      <c r="H30" s="776" t="s">
        <v>3429</v>
      </c>
      <c r="L30" s="915">
        <f>L29/28</f>
        <v>14.464285714285714</v>
      </c>
      <c r="N30" s="776" t="s">
        <v>3429</v>
      </c>
      <c r="R30" s="915">
        <f>R29/28</f>
        <v>9.9642857142857135</v>
      </c>
      <c r="T30" s="776" t="s">
        <v>3429</v>
      </c>
      <c r="X30" s="915">
        <f>X29/28</f>
        <v>13.857142857142858</v>
      </c>
    </row>
    <row r="31" spans="2:24" ht="15" customHeight="1"/>
    <row r="32" spans="2:24" ht="15" customHeight="1" thickBot="1">
      <c r="B32" s="780" t="s">
        <v>3564</v>
      </c>
      <c r="H32" s="780" t="s">
        <v>1069</v>
      </c>
      <c r="N32" s="780" t="s">
        <v>2903</v>
      </c>
      <c r="T32" s="780" t="s">
        <v>3757</v>
      </c>
    </row>
    <row r="33" spans="2:28" ht="27" customHeight="1" thickBot="1">
      <c r="B33" s="853" t="s">
        <v>3553</v>
      </c>
      <c r="C33" s="854" t="s">
        <v>3554</v>
      </c>
      <c r="D33" s="779" t="s">
        <v>3555</v>
      </c>
      <c r="E33" s="779" t="s">
        <v>3556</v>
      </c>
      <c r="F33" s="779"/>
      <c r="H33" s="853" t="s">
        <v>3553</v>
      </c>
      <c r="I33" s="854" t="s">
        <v>3554</v>
      </c>
      <c r="J33" s="779" t="s">
        <v>3555</v>
      </c>
      <c r="K33" s="779" t="s">
        <v>3556</v>
      </c>
      <c r="L33" s="779"/>
      <c r="N33" s="853" t="s">
        <v>3553</v>
      </c>
      <c r="O33" s="854" t="s">
        <v>3554</v>
      </c>
      <c r="P33" s="779" t="s">
        <v>3555</v>
      </c>
      <c r="Q33" s="779" t="s">
        <v>3556</v>
      </c>
      <c r="R33" s="779"/>
      <c r="T33" s="853" t="s">
        <v>3553</v>
      </c>
      <c r="U33" s="854" t="s">
        <v>3554</v>
      </c>
      <c r="V33" s="779" t="s">
        <v>3555</v>
      </c>
      <c r="W33" s="779" t="s">
        <v>3556</v>
      </c>
      <c r="X33" s="779"/>
    </row>
    <row r="34" spans="2:28" ht="15" customHeight="1" thickBot="1">
      <c r="B34" s="778" t="s">
        <v>3563</v>
      </c>
      <c r="C34" s="777">
        <f>EEL!B58</f>
        <v>16</v>
      </c>
      <c r="D34" s="777"/>
      <c r="E34" s="777">
        <f>C34*I44</f>
        <v>80</v>
      </c>
      <c r="F34" s="777">
        <f>SUM(C34:E34)</f>
        <v>96</v>
      </c>
      <c r="H34" s="778" t="s">
        <v>3565</v>
      </c>
      <c r="I34" s="777">
        <f>FYL!B76</f>
        <v>52</v>
      </c>
      <c r="J34" s="777"/>
      <c r="K34" s="777">
        <f>I34*I44</f>
        <v>260</v>
      </c>
      <c r="L34" s="777">
        <f>SUM(I34:K34)</f>
        <v>312</v>
      </c>
      <c r="N34" s="778" t="s">
        <v>3744</v>
      </c>
      <c r="O34" s="777">
        <f>NEL!B47</f>
        <v>12</v>
      </c>
      <c r="P34" s="777"/>
      <c r="Q34" s="777">
        <f>O34*I44</f>
        <v>60</v>
      </c>
      <c r="R34" s="777">
        <f>SUM(O34:Q34)</f>
        <v>72</v>
      </c>
      <c r="T34" s="778" t="s">
        <v>834</v>
      </c>
      <c r="U34" s="777">
        <f>SOL!B85</f>
        <v>64</v>
      </c>
      <c r="V34" s="777">
        <f>U34*I45</f>
        <v>192</v>
      </c>
      <c r="W34" s="777"/>
      <c r="X34" s="777">
        <f>SUM(U34:W34)</f>
        <v>256</v>
      </c>
    </row>
    <row r="35" spans="2:28" ht="15" customHeight="1" thickBot="1">
      <c r="B35" s="778" t="s">
        <v>3889</v>
      </c>
      <c r="C35" s="777">
        <f>EEL!C58</f>
        <v>16</v>
      </c>
      <c r="D35" s="777"/>
      <c r="E35" s="777">
        <f>C35*I44</f>
        <v>80</v>
      </c>
      <c r="F35" s="777">
        <f>SUM(C35:E35)</f>
        <v>96</v>
      </c>
      <c r="H35" s="778" t="s">
        <v>3566</v>
      </c>
      <c r="I35" s="777">
        <f>FYL!C76</f>
        <v>10</v>
      </c>
      <c r="J35" s="777"/>
      <c r="K35" s="777">
        <f>I35*I44</f>
        <v>50</v>
      </c>
      <c r="L35" s="777">
        <f>SUM(I35:K35)</f>
        <v>60</v>
      </c>
      <c r="N35" s="778" t="s">
        <v>3890</v>
      </c>
      <c r="O35" s="777">
        <f>NEL!C47</f>
        <v>26</v>
      </c>
      <c r="P35" s="777"/>
      <c r="Q35" s="777">
        <f>O35*I44</f>
        <v>130</v>
      </c>
      <c r="R35" s="777">
        <f>SUM(O35:Q35)</f>
        <v>156</v>
      </c>
      <c r="T35" s="778" t="s">
        <v>3532</v>
      </c>
      <c r="U35" s="777">
        <f>SOL!C85</f>
        <v>6</v>
      </c>
      <c r="V35" s="777">
        <f>U35*I45</f>
        <v>18</v>
      </c>
      <c r="W35" s="777"/>
      <c r="X35" s="777">
        <f>SUM(U35:W35)</f>
        <v>24</v>
      </c>
    </row>
    <row r="36" spans="2:28" ht="15" customHeight="1" thickBot="1">
      <c r="B36" s="778" t="s">
        <v>3562</v>
      </c>
      <c r="C36" s="777">
        <f>EEL!D58</f>
        <v>10</v>
      </c>
      <c r="D36" s="777"/>
      <c r="E36" s="777">
        <f>C36*I44</f>
        <v>50</v>
      </c>
      <c r="F36" s="777">
        <f>SUM(C36:E36)</f>
        <v>60</v>
      </c>
      <c r="H36" s="778" t="s">
        <v>3707</v>
      </c>
      <c r="I36" s="777">
        <f>FYL!D76</f>
        <v>5</v>
      </c>
      <c r="J36" s="777"/>
      <c r="K36" s="777">
        <f>I36*I44</f>
        <v>25</v>
      </c>
      <c r="L36" s="777">
        <f>SUM(I36:K36)</f>
        <v>30</v>
      </c>
      <c r="N36" s="778" t="s">
        <v>3707</v>
      </c>
      <c r="O36" s="777">
        <f>NEL!D47</f>
        <v>6</v>
      </c>
      <c r="P36" s="777"/>
      <c r="Q36" s="777">
        <f>O36*I44</f>
        <v>30</v>
      </c>
      <c r="R36" s="777">
        <f>SUM(O36:Q36)</f>
        <v>36</v>
      </c>
      <c r="T36" s="778" t="s">
        <v>3823</v>
      </c>
      <c r="U36" s="777">
        <f>SOL!D85</f>
        <v>8</v>
      </c>
      <c r="V36" s="777">
        <f>U36*I45</f>
        <v>24</v>
      </c>
      <c r="W36" s="777"/>
      <c r="X36" s="777">
        <f>SUM(U36:W36)</f>
        <v>32</v>
      </c>
    </row>
    <row r="37" spans="2:28" ht="15" customHeight="1" thickBot="1">
      <c r="B37" s="778" t="s">
        <v>1180</v>
      </c>
      <c r="C37" s="777">
        <f>EEL!E58</f>
        <v>8</v>
      </c>
      <c r="D37" s="777"/>
      <c r="E37" s="777">
        <f>C37*I44</f>
        <v>40</v>
      </c>
      <c r="F37" s="777">
        <f>SUM(C37:E37)</f>
        <v>48</v>
      </c>
      <c r="H37" s="778"/>
      <c r="I37" s="777"/>
      <c r="J37" s="777"/>
      <c r="K37" s="777">
        <f>I37*I44</f>
        <v>0</v>
      </c>
      <c r="L37" s="777">
        <f>SUM(I37:K37)</f>
        <v>0</v>
      </c>
      <c r="N37" s="778"/>
      <c r="O37" s="777"/>
      <c r="P37" s="777"/>
      <c r="Q37" s="777">
        <f>O37*I44</f>
        <v>0</v>
      </c>
      <c r="R37" s="777">
        <f>SUM(O37:Q37)</f>
        <v>0</v>
      </c>
      <c r="T37" s="778"/>
      <c r="U37" s="777"/>
      <c r="V37" s="777"/>
      <c r="W37" s="777">
        <f>U37*I44</f>
        <v>0</v>
      </c>
      <c r="X37" s="777">
        <f>SUM(U37:W37)</f>
        <v>0</v>
      </c>
    </row>
    <row r="38" spans="2:28" ht="15" customHeight="1" thickBot="1">
      <c r="B38" s="778" t="s">
        <v>3560</v>
      </c>
      <c r="C38" s="777"/>
      <c r="D38" s="777">
        <f>C38*I45</f>
        <v>0</v>
      </c>
      <c r="E38" s="777"/>
      <c r="F38" s="777">
        <f>SUM(C38:E38)</f>
        <v>0</v>
      </c>
      <c r="H38" s="778" t="s">
        <v>3560</v>
      </c>
      <c r="I38" s="777"/>
      <c r="J38" s="777">
        <f>I38*I45</f>
        <v>0</v>
      </c>
      <c r="K38" s="777"/>
      <c r="L38" s="777">
        <f>SUM(I38:K38)</f>
        <v>0</v>
      </c>
      <c r="N38" s="778" t="s">
        <v>3560</v>
      </c>
      <c r="O38" s="777"/>
      <c r="P38" s="777">
        <f>O38*I45</f>
        <v>0</v>
      </c>
      <c r="Q38" s="777"/>
      <c r="R38" s="777">
        <f>SUM(O38:Q38)</f>
        <v>0</v>
      </c>
      <c r="T38" s="778"/>
      <c r="U38" s="777"/>
      <c r="V38" s="777">
        <f>U38*I12</f>
        <v>0</v>
      </c>
      <c r="W38" s="777"/>
      <c r="X38" s="777">
        <f>SUM(U38:W38)</f>
        <v>0</v>
      </c>
    </row>
    <row r="39" spans="2:28" ht="15" customHeight="1" thickBot="1">
      <c r="B39" s="778" t="s">
        <v>1070</v>
      </c>
      <c r="C39" s="777">
        <f>SUM(C34:C38)</f>
        <v>50</v>
      </c>
      <c r="D39" s="777">
        <f>SUM(D34:D38)</f>
        <v>0</v>
      </c>
      <c r="E39" s="777">
        <f>SUM(E34:E38)</f>
        <v>250</v>
      </c>
      <c r="F39" s="777">
        <f>SUM(F34:F38)</f>
        <v>300</v>
      </c>
      <c r="H39" s="778" t="s">
        <v>1070</v>
      </c>
      <c r="I39" s="777">
        <f>SUM(I34:I38)</f>
        <v>67</v>
      </c>
      <c r="J39" s="777">
        <f>SUM(J34:J38)</f>
        <v>0</v>
      </c>
      <c r="K39" s="777">
        <f>SUM(K34:K38)</f>
        <v>335</v>
      </c>
      <c r="L39" s="777">
        <f>SUM(L34:L38)</f>
        <v>402</v>
      </c>
      <c r="N39" s="778" t="s">
        <v>1070</v>
      </c>
      <c r="O39" s="777">
        <f>SUM(O34:O38)</f>
        <v>44</v>
      </c>
      <c r="P39" s="777">
        <f>SUM(P34:P38)</f>
        <v>0</v>
      </c>
      <c r="Q39" s="777">
        <f>SUM(Q34:Q38)</f>
        <v>220</v>
      </c>
      <c r="R39" s="777">
        <f>SUM(R34:R38)</f>
        <v>264</v>
      </c>
      <c r="T39" s="778" t="s">
        <v>1070</v>
      </c>
      <c r="U39" s="777">
        <f>SUM(U34:U38)</f>
        <v>78</v>
      </c>
      <c r="V39" s="777">
        <f>SUM(V34:V38)</f>
        <v>234</v>
      </c>
      <c r="W39" s="777">
        <f>SUM(W34:W38)</f>
        <v>0</v>
      </c>
      <c r="X39" s="777">
        <f>SUM(X34:X38)</f>
        <v>312</v>
      </c>
    </row>
    <row r="40" spans="2:28" ht="15" customHeight="1" thickBot="1">
      <c r="B40" s="776" t="s">
        <v>3429</v>
      </c>
      <c r="F40" s="915">
        <f>F39/28</f>
        <v>10.714285714285714</v>
      </c>
      <c r="H40" s="776" t="s">
        <v>3429</v>
      </c>
      <c r="L40" s="915">
        <f>L39/28</f>
        <v>14.357142857142858</v>
      </c>
      <c r="N40" s="776" t="s">
        <v>3429</v>
      </c>
      <c r="R40" s="915">
        <f>R39/28</f>
        <v>9.4285714285714288</v>
      </c>
      <c r="T40" s="776" t="s">
        <v>3429</v>
      </c>
      <c r="X40" s="915">
        <f>X39/28</f>
        <v>11.142857142857142</v>
      </c>
    </row>
    <row r="41" spans="2:28" ht="15" customHeight="1">
      <c r="B41" s="960"/>
      <c r="F41" s="981"/>
      <c r="H41" s="960"/>
      <c r="L41" s="981"/>
      <c r="N41" s="960"/>
      <c r="R41" s="981"/>
      <c r="T41" s="960"/>
      <c r="X41" s="981"/>
    </row>
    <row r="42" spans="2:28" ht="15" customHeight="1">
      <c r="B42" s="1255" t="s">
        <v>4805</v>
      </c>
      <c r="N42" s="1256" t="s">
        <v>4810</v>
      </c>
      <c r="O42" s="1257"/>
      <c r="P42" s="1266" t="s">
        <v>3883</v>
      </c>
      <c r="Q42" s="1267"/>
      <c r="T42" s="963" t="s">
        <v>3884</v>
      </c>
    </row>
    <row r="43" spans="2:28" ht="15" customHeight="1">
      <c r="B43" s="865" t="s">
        <v>3633</v>
      </c>
      <c r="D43" s="916" t="s">
        <v>3759</v>
      </c>
      <c r="E43" s="916" t="s">
        <v>3760</v>
      </c>
      <c r="F43" s="916" t="s">
        <v>3429</v>
      </c>
      <c r="I43" s="916" t="s">
        <v>3759</v>
      </c>
      <c r="N43" s="865" t="s">
        <v>3633</v>
      </c>
      <c r="O43" s="958" t="s">
        <v>3429</v>
      </c>
      <c r="P43" s="959" t="s">
        <v>3878</v>
      </c>
      <c r="Q43" s="959" t="s">
        <v>3879</v>
      </c>
      <c r="T43" s="964" t="s">
        <v>3864</v>
      </c>
      <c r="U43" s="965"/>
      <c r="V43" s="970" t="s">
        <v>3865</v>
      </c>
      <c r="W43" s="970" t="s">
        <v>3866</v>
      </c>
      <c r="X43" s="970" t="s">
        <v>3867</v>
      </c>
      <c r="Y43" s="970" t="s">
        <v>3868</v>
      </c>
      <c r="Z43" s="970" t="s">
        <v>3869</v>
      </c>
      <c r="AA43" s="970" t="s">
        <v>3870</v>
      </c>
      <c r="AB43" s="970" t="s">
        <v>1070</v>
      </c>
    </row>
    <row r="44" spans="2:28" ht="15" customHeight="1">
      <c r="B44" s="917" t="s">
        <v>3708</v>
      </c>
      <c r="C44" s="919">
        <f>C19</f>
        <v>143</v>
      </c>
      <c r="D44" s="919"/>
      <c r="E44" s="919">
        <f>F19</f>
        <v>686</v>
      </c>
      <c r="F44" s="982">
        <f>F20</f>
        <v>24.5</v>
      </c>
      <c r="H44" s="917" t="s">
        <v>3765</v>
      </c>
      <c r="I44" s="996">
        <v>5</v>
      </c>
      <c r="J44" s="920" t="s">
        <v>3827</v>
      </c>
      <c r="N44" s="920" t="s">
        <v>3834</v>
      </c>
      <c r="O44" s="990">
        <f>F45+F46+F48+(F49/2)</f>
        <v>46.071428571428569</v>
      </c>
      <c r="P44" s="975">
        <v>41</v>
      </c>
      <c r="Q44" s="975">
        <v>5</v>
      </c>
      <c r="T44" s="1264" t="s">
        <v>3858</v>
      </c>
      <c r="U44" s="1265"/>
      <c r="V44" s="919">
        <f>BL!O3</f>
        <v>131</v>
      </c>
      <c r="W44" s="919">
        <f>EL!O3</f>
        <v>106</v>
      </c>
      <c r="X44" s="919">
        <f>AL!O3</f>
        <v>135</v>
      </c>
      <c r="Y44" s="919">
        <f>CL!O3</f>
        <v>137</v>
      </c>
      <c r="Z44" s="919">
        <f>MFL!M3</f>
        <v>60</v>
      </c>
      <c r="AA44" s="919">
        <f>THL!O3</f>
        <v>65</v>
      </c>
      <c r="AB44" s="919">
        <f>SUM(V44:AA44)</f>
        <v>634</v>
      </c>
    </row>
    <row r="45" spans="2:28" ht="15" customHeight="1">
      <c r="B45" s="918" t="s">
        <v>3561</v>
      </c>
      <c r="C45" s="919">
        <f>C29</f>
        <v>138</v>
      </c>
      <c r="D45" s="919"/>
      <c r="E45" s="919">
        <f>F29</f>
        <v>480</v>
      </c>
      <c r="F45" s="982">
        <f>F30</f>
        <v>17.142857142857142</v>
      </c>
      <c r="H45" s="917" t="s">
        <v>3766</v>
      </c>
      <c r="I45" s="997">
        <v>3</v>
      </c>
      <c r="J45" s="920" t="s">
        <v>3828</v>
      </c>
      <c r="N45" s="920" t="s">
        <v>3552</v>
      </c>
      <c r="O45" s="990">
        <f>F44+(F49/2)</f>
        <v>30.392857142857142</v>
      </c>
      <c r="P45" s="975">
        <v>25</v>
      </c>
      <c r="Q45" s="975">
        <v>5</v>
      </c>
      <c r="T45" s="1264" t="s">
        <v>3859</v>
      </c>
      <c r="U45" s="1265"/>
      <c r="V45" s="919"/>
      <c r="W45" s="919"/>
      <c r="X45" s="919"/>
      <c r="Y45" s="919"/>
      <c r="Z45" s="919"/>
      <c r="AA45" s="919"/>
      <c r="AB45" s="919">
        <f t="shared" ref="AB45:AB50" si="6">SUM(V45:AA45)</f>
        <v>0</v>
      </c>
    </row>
    <row r="46" spans="2:28" ht="15" customHeight="1">
      <c r="B46" s="918" t="s">
        <v>1157</v>
      </c>
      <c r="C46" s="919">
        <f>I29</f>
        <v>114</v>
      </c>
      <c r="D46" s="919"/>
      <c r="E46" s="919">
        <f>L29</f>
        <v>405</v>
      </c>
      <c r="F46" s="982">
        <f>L30</f>
        <v>14.464285714285714</v>
      </c>
      <c r="H46" s="998" t="s">
        <v>3442</v>
      </c>
      <c r="I46" s="919">
        <v>1.5</v>
      </c>
      <c r="J46" s="998" t="s">
        <v>3840</v>
      </c>
      <c r="N46" s="920" t="s">
        <v>3835</v>
      </c>
      <c r="O46" s="990">
        <f>F47</f>
        <v>24.357142857142858</v>
      </c>
      <c r="P46" s="975">
        <v>15</v>
      </c>
      <c r="Q46" s="975">
        <v>9</v>
      </c>
      <c r="T46" s="1264" t="s">
        <v>3857</v>
      </c>
      <c r="U46" s="1265"/>
      <c r="V46" s="919"/>
      <c r="W46" s="919"/>
      <c r="X46" s="919"/>
      <c r="Y46" s="919"/>
      <c r="Z46" s="919"/>
      <c r="AA46" s="919"/>
      <c r="AB46" s="919">
        <f t="shared" si="6"/>
        <v>0</v>
      </c>
    </row>
    <row r="47" spans="2:28" ht="15" customHeight="1">
      <c r="B47" s="918" t="s">
        <v>1152</v>
      </c>
      <c r="C47" s="919">
        <f>I19</f>
        <v>152</v>
      </c>
      <c r="D47" s="919"/>
      <c r="E47" s="919">
        <f>L19</f>
        <v>682</v>
      </c>
      <c r="F47" s="982">
        <f>L20</f>
        <v>24.357142857142858</v>
      </c>
      <c r="H47" s="998" t="s">
        <v>3894</v>
      </c>
      <c r="I47" s="919">
        <v>4</v>
      </c>
      <c r="J47" s="998" t="s">
        <v>3896</v>
      </c>
      <c r="N47" s="920" t="s">
        <v>3839</v>
      </c>
      <c r="O47" s="990">
        <f>F66+F55</f>
        <v>31.428571428571431</v>
      </c>
      <c r="P47" s="975">
        <v>25</v>
      </c>
      <c r="Q47" s="975">
        <v>8</v>
      </c>
      <c r="T47" s="1264" t="s">
        <v>3860</v>
      </c>
      <c r="U47" s="1265"/>
      <c r="V47" s="919"/>
      <c r="W47" s="919"/>
      <c r="X47" s="919"/>
      <c r="Y47" s="919"/>
      <c r="Z47" s="919"/>
      <c r="AA47" s="919"/>
      <c r="AB47" s="919">
        <f t="shared" si="6"/>
        <v>0</v>
      </c>
    </row>
    <row r="48" spans="2:28" ht="15" customHeight="1">
      <c r="B48" s="917" t="s">
        <v>3620</v>
      </c>
      <c r="C48" s="866">
        <f>U19</f>
        <v>60</v>
      </c>
      <c r="D48" s="919"/>
      <c r="E48" s="919">
        <f>X19</f>
        <v>240</v>
      </c>
      <c r="F48" s="982">
        <f>X20</f>
        <v>8.5714285714285712</v>
      </c>
      <c r="H48" s="998" t="s">
        <v>3895</v>
      </c>
      <c r="I48" s="919">
        <v>6</v>
      </c>
      <c r="J48" s="918"/>
      <c r="O48" s="991">
        <f>SUM(O44:O47)</f>
        <v>132.25</v>
      </c>
      <c r="P48" s="991">
        <f t="shared" ref="P48:Q48" si="7">SUM(P44:P47)</f>
        <v>106</v>
      </c>
      <c r="Q48" s="991">
        <f t="shared" si="7"/>
        <v>27</v>
      </c>
      <c r="T48" s="1264" t="s">
        <v>3861</v>
      </c>
      <c r="U48" s="1265"/>
      <c r="V48" s="919"/>
      <c r="W48" s="919"/>
      <c r="X48" s="919"/>
      <c r="Y48" s="919"/>
      <c r="Z48" s="919"/>
      <c r="AA48" s="919"/>
      <c r="AB48" s="919">
        <f t="shared" si="6"/>
        <v>0</v>
      </c>
    </row>
    <row r="49" spans="2:28" ht="15" customHeight="1">
      <c r="B49" s="917" t="s">
        <v>1163</v>
      </c>
      <c r="C49" s="866">
        <f>O19</f>
        <v>71</v>
      </c>
      <c r="D49" s="919"/>
      <c r="E49" s="919">
        <f>R19</f>
        <v>330</v>
      </c>
      <c r="F49" s="982">
        <f>R20</f>
        <v>11.785714285714286</v>
      </c>
      <c r="O49" s="988"/>
      <c r="P49" s="992"/>
      <c r="Q49" s="992"/>
      <c r="T49" s="1264" t="s">
        <v>3862</v>
      </c>
      <c r="U49" s="1265"/>
      <c r="V49" s="919"/>
      <c r="W49" s="919"/>
      <c r="X49" s="919"/>
      <c r="Y49" s="919"/>
      <c r="Z49" s="919"/>
      <c r="AA49" s="919"/>
      <c r="AB49" s="919">
        <f t="shared" si="6"/>
        <v>0</v>
      </c>
    </row>
    <row r="50" spans="2:28" ht="15" customHeight="1">
      <c r="B50" s="840"/>
      <c r="C50" s="864">
        <f t="shared" ref="C50" si="8">SUM(C44:C49)</f>
        <v>678</v>
      </c>
      <c r="D50" s="864"/>
      <c r="E50" s="864">
        <f>SUM(E44:E49)</f>
        <v>2823</v>
      </c>
      <c r="F50" s="983">
        <f>SUM(F44:F49)</f>
        <v>100.82142857142857</v>
      </c>
      <c r="N50" s="865" t="s">
        <v>3507</v>
      </c>
      <c r="O50" s="988"/>
      <c r="P50" s="992"/>
      <c r="Q50" s="992"/>
      <c r="T50" s="1264" t="s">
        <v>3863</v>
      </c>
      <c r="U50" s="1265"/>
      <c r="V50" s="919">
        <f>BL!O9</f>
        <v>7</v>
      </c>
      <c r="W50" s="919">
        <f>EL!O9</f>
        <v>8</v>
      </c>
      <c r="X50" s="919">
        <f>AL!O9</f>
        <v>8</v>
      </c>
      <c r="Y50" s="919">
        <f>CL!O9</f>
        <v>15</v>
      </c>
      <c r="Z50" s="919"/>
      <c r="AA50" s="919">
        <f>THL!O9</f>
        <v>6</v>
      </c>
      <c r="AB50" s="919">
        <f t="shared" si="6"/>
        <v>44</v>
      </c>
    </row>
    <row r="51" spans="2:28" ht="15" customHeight="1">
      <c r="B51" s="865" t="s">
        <v>3770</v>
      </c>
      <c r="C51" s="840"/>
      <c r="D51" s="864"/>
      <c r="E51" s="864"/>
      <c r="F51" s="984"/>
      <c r="N51" s="920" t="s">
        <v>3836</v>
      </c>
      <c r="O51" s="990">
        <f>F52</f>
        <v>39.857142857142854</v>
      </c>
      <c r="P51" s="975">
        <v>40</v>
      </c>
      <c r="Q51" s="995">
        <v>0</v>
      </c>
      <c r="V51" s="864">
        <f>SUM(V44:V50)</f>
        <v>138</v>
      </c>
      <c r="W51" s="864">
        <f t="shared" ref="W51:AA51" si="9">SUM(W44:W50)</f>
        <v>114</v>
      </c>
      <c r="X51" s="864">
        <f t="shared" si="9"/>
        <v>143</v>
      </c>
      <c r="Y51" s="864">
        <f t="shared" si="9"/>
        <v>152</v>
      </c>
      <c r="Z51" s="864">
        <f t="shared" si="9"/>
        <v>60</v>
      </c>
      <c r="AA51" s="864">
        <f t="shared" si="9"/>
        <v>71</v>
      </c>
      <c r="AB51" s="971">
        <f>SUM(AB44:AB50)</f>
        <v>678</v>
      </c>
    </row>
    <row r="52" spans="2:28" ht="15" customHeight="1">
      <c r="B52" s="920" t="s">
        <v>3507</v>
      </c>
      <c r="C52" s="866">
        <f>C9</f>
        <v>200</v>
      </c>
      <c r="D52" s="919"/>
      <c r="E52" s="919">
        <f>F9</f>
        <v>1116</v>
      </c>
      <c r="F52" s="982">
        <f>F10</f>
        <v>39.857142857142854</v>
      </c>
      <c r="N52" s="920" t="s">
        <v>3837</v>
      </c>
      <c r="O52" s="990">
        <f>F53</f>
        <v>19.142857142857142</v>
      </c>
      <c r="P52" s="975">
        <v>19</v>
      </c>
      <c r="Q52" s="975">
        <v>0</v>
      </c>
    </row>
    <row r="53" spans="2:28" ht="15" customHeight="1">
      <c r="B53" s="920" t="s">
        <v>3826</v>
      </c>
      <c r="C53" s="866">
        <f>I9</f>
        <v>128</v>
      </c>
      <c r="D53" s="919"/>
      <c r="E53" s="919">
        <f>L9</f>
        <v>536</v>
      </c>
      <c r="F53" s="982">
        <f>L10</f>
        <v>19.142857142857142</v>
      </c>
      <c r="N53" s="920" t="s">
        <v>3838</v>
      </c>
      <c r="O53" s="990">
        <f>F54+F58+F59+F60+F61</f>
        <v>65.75</v>
      </c>
      <c r="P53" s="975">
        <v>34</v>
      </c>
      <c r="Q53" s="975">
        <f>F58+F54</f>
        <v>32</v>
      </c>
      <c r="T53" s="966" t="s">
        <v>3872</v>
      </c>
      <c r="U53" s="967"/>
      <c r="V53" s="973" t="s">
        <v>3888</v>
      </c>
      <c r="W53" s="970" t="s">
        <v>3876</v>
      </c>
      <c r="X53" s="970" t="s">
        <v>3739</v>
      </c>
      <c r="Y53" s="970" t="s">
        <v>3873</v>
      </c>
      <c r="Z53" s="970" t="s">
        <v>3874</v>
      </c>
      <c r="AA53" s="970" t="s">
        <v>3875</v>
      </c>
      <c r="AB53" s="970" t="s">
        <v>1070</v>
      </c>
    </row>
    <row r="54" spans="2:28" ht="15" customHeight="1">
      <c r="B54" s="920" t="s">
        <v>3776</v>
      </c>
      <c r="C54" s="866">
        <f>O9</f>
        <v>118</v>
      </c>
      <c r="D54" s="919"/>
      <c r="E54" s="919">
        <f>R9</f>
        <v>596</v>
      </c>
      <c r="F54" s="982">
        <f>R10</f>
        <v>21.285714285714285</v>
      </c>
      <c r="O54" s="993">
        <f>SUM(O51:O53)</f>
        <v>124.75</v>
      </c>
      <c r="P54" s="993">
        <f t="shared" ref="P54:Q54" si="10">SUM(P51:P53)</f>
        <v>93</v>
      </c>
      <c r="Q54" s="993">
        <f t="shared" si="10"/>
        <v>32</v>
      </c>
      <c r="T54" s="1264" t="s">
        <v>3858</v>
      </c>
      <c r="U54" s="1265"/>
      <c r="V54" s="919">
        <f>C3+C4+C5+C6+I3+I4</f>
        <v>244</v>
      </c>
      <c r="W54" s="919">
        <f>O5+O4</f>
        <v>44</v>
      </c>
      <c r="X54" s="919">
        <f>+C34+C35+C36+C37</f>
        <v>50</v>
      </c>
      <c r="Y54" s="919">
        <f>O24+O25</f>
        <v>41</v>
      </c>
      <c r="Z54" s="919">
        <f>I34+I35</f>
        <v>62</v>
      </c>
      <c r="AA54" s="919">
        <f>O34+O35</f>
        <v>38</v>
      </c>
      <c r="AB54" s="919">
        <f>SUM(V54:AA54)</f>
        <v>479</v>
      </c>
    </row>
    <row r="55" spans="2:28" ht="15" customHeight="1">
      <c r="B55" s="920" t="s">
        <v>3774</v>
      </c>
      <c r="C55" s="866">
        <f>U9</f>
        <v>45</v>
      </c>
      <c r="D55" s="919"/>
      <c r="E55" s="919">
        <f>X9</f>
        <v>180</v>
      </c>
      <c r="F55" s="982">
        <f>X10</f>
        <v>6.4285714285714288</v>
      </c>
      <c r="N55" s="928"/>
      <c r="O55" s="994"/>
      <c r="P55" s="984"/>
      <c r="Q55" s="984"/>
      <c r="T55" s="1264" t="s">
        <v>3859</v>
      </c>
      <c r="U55" s="1265"/>
      <c r="V55" s="919">
        <f>C7</f>
        <v>16</v>
      </c>
      <c r="W55" s="919">
        <f>O6</f>
        <v>8</v>
      </c>
      <c r="X55" s="919"/>
      <c r="Y55" s="919">
        <f>O26</f>
        <v>11</v>
      </c>
      <c r="Z55" s="919">
        <f>I36</f>
        <v>5</v>
      </c>
      <c r="AA55" s="919">
        <f>O36</f>
        <v>6</v>
      </c>
      <c r="AB55" s="919">
        <f t="shared" ref="AB55:AB60" si="11">SUM(V55:AA55)</f>
        <v>46</v>
      </c>
    </row>
    <row r="56" spans="2:28" ht="15" customHeight="1">
      <c r="B56" s="840"/>
      <c r="C56" s="864">
        <f t="shared" ref="C56" si="12">SUM(C52:C55)</f>
        <v>491</v>
      </c>
      <c r="D56" s="864"/>
      <c r="E56" s="864">
        <f>SUM(E52:E55)</f>
        <v>2428</v>
      </c>
      <c r="F56" s="985">
        <f>SUM(F52:F55)</f>
        <v>86.714285714285708</v>
      </c>
      <c r="N56" s="928" t="s">
        <v>3840</v>
      </c>
      <c r="O56" s="992"/>
      <c r="P56" s="984"/>
      <c r="Q56" s="984"/>
      <c r="T56" s="1264" t="s">
        <v>3857</v>
      </c>
      <c r="U56" s="1265"/>
      <c r="V56" s="919"/>
      <c r="W56" s="919">
        <f>O7</f>
        <v>24</v>
      </c>
      <c r="X56" s="919"/>
      <c r="Y56" s="919"/>
      <c r="Z56" s="919"/>
      <c r="AA56" s="919"/>
      <c r="AB56" s="919">
        <f t="shared" si="11"/>
        <v>24</v>
      </c>
    </row>
    <row r="57" spans="2:28" ht="15" customHeight="1">
      <c r="B57" s="865" t="s">
        <v>3507</v>
      </c>
      <c r="C57" s="840"/>
      <c r="D57" s="864"/>
      <c r="E57" s="864"/>
      <c r="F57" s="984"/>
      <c r="N57" s="929" t="s">
        <v>3841</v>
      </c>
      <c r="O57" s="990">
        <f>F71</f>
        <v>53.428571428571431</v>
      </c>
      <c r="P57" s="975">
        <f>F68+(F70/2)</f>
        <v>31.857142857142858</v>
      </c>
      <c r="Q57" s="975">
        <f>F69+(F70/2)</f>
        <v>21.571428571428573</v>
      </c>
      <c r="T57" s="1264" t="s">
        <v>3860</v>
      </c>
      <c r="U57" s="1265"/>
      <c r="V57" s="919">
        <f>I6</f>
        <v>36</v>
      </c>
      <c r="W57" s="919">
        <f>O8</f>
        <v>22</v>
      </c>
      <c r="X57" s="919"/>
      <c r="Y57" s="919"/>
      <c r="Z57" s="919"/>
      <c r="AA57" s="919"/>
      <c r="AB57" s="919">
        <f t="shared" si="11"/>
        <v>58</v>
      </c>
    </row>
    <row r="58" spans="2:28" ht="15" customHeight="1">
      <c r="B58" s="918" t="s">
        <v>1080</v>
      </c>
      <c r="C58" s="919">
        <f>C39</f>
        <v>50</v>
      </c>
      <c r="D58" s="919"/>
      <c r="E58" s="919">
        <f>F39</f>
        <v>300</v>
      </c>
      <c r="F58" s="982">
        <f>F40</f>
        <v>10.714285714285714</v>
      </c>
      <c r="N58" s="929" t="s">
        <v>3769</v>
      </c>
      <c r="O58" s="990">
        <f>F77</f>
        <v>21.285714285714285</v>
      </c>
      <c r="P58" s="975">
        <f>F73+F74</f>
        <v>7.2857142857142856</v>
      </c>
      <c r="Q58" s="975">
        <f>F75+F76</f>
        <v>14</v>
      </c>
      <c r="T58" s="1264" t="s">
        <v>3861</v>
      </c>
      <c r="U58" s="1265"/>
      <c r="V58" s="919">
        <f>I5</f>
        <v>24</v>
      </c>
      <c r="W58" s="919"/>
      <c r="X58" s="919"/>
      <c r="Y58" s="919"/>
      <c r="Z58" s="919"/>
      <c r="AA58" s="919"/>
      <c r="AB58" s="919">
        <f t="shared" si="11"/>
        <v>24</v>
      </c>
    </row>
    <row r="59" spans="2:28" ht="15" customHeight="1">
      <c r="B59" s="917" t="s">
        <v>1068</v>
      </c>
      <c r="C59" s="866">
        <f>O29</f>
        <v>52</v>
      </c>
      <c r="D59" s="919"/>
      <c r="E59" s="919">
        <f>R29</f>
        <v>279</v>
      </c>
      <c r="F59" s="982">
        <f>R30</f>
        <v>9.9642857142857135</v>
      </c>
      <c r="O59" s="991">
        <f>SUM(O57:O58)</f>
        <v>74.714285714285722</v>
      </c>
      <c r="P59" s="991">
        <f>SUM(P57:P58)</f>
        <v>39.142857142857146</v>
      </c>
      <c r="Q59" s="991">
        <f>SUM(Q57:Q58)</f>
        <v>35.571428571428569</v>
      </c>
      <c r="T59" s="1264" t="s">
        <v>3862</v>
      </c>
      <c r="U59" s="1265"/>
      <c r="V59" s="919">
        <f>C8</f>
        <v>8</v>
      </c>
      <c r="W59" s="919"/>
      <c r="X59" s="919"/>
      <c r="Y59" s="919"/>
      <c r="Z59" s="919"/>
      <c r="AA59" s="919"/>
      <c r="AB59" s="919">
        <f t="shared" si="11"/>
        <v>8</v>
      </c>
    </row>
    <row r="60" spans="2:28" ht="15" customHeight="1">
      <c r="B60" s="917" t="s">
        <v>1069</v>
      </c>
      <c r="C60" s="866">
        <f>I39</f>
        <v>67</v>
      </c>
      <c r="D60" s="919"/>
      <c r="E60" s="919">
        <f>L39</f>
        <v>402</v>
      </c>
      <c r="F60" s="982">
        <f>L40</f>
        <v>14.357142857142858</v>
      </c>
      <c r="T60" s="1264" t="s">
        <v>3863</v>
      </c>
      <c r="U60" s="1265"/>
      <c r="V60" s="919">
        <f>BL!O19</f>
        <v>0</v>
      </c>
      <c r="W60" s="919">
        <f>EL!O19</f>
        <v>0</v>
      </c>
      <c r="X60" s="919">
        <f>AL!O19</f>
        <v>0</v>
      </c>
      <c r="Y60" s="919">
        <f>CL!O19</f>
        <v>0</v>
      </c>
      <c r="Z60" s="919"/>
      <c r="AA60" s="919">
        <f>THL!O19</f>
        <v>0</v>
      </c>
      <c r="AB60" s="919">
        <f t="shared" si="11"/>
        <v>0</v>
      </c>
    </row>
    <row r="61" spans="2:28" ht="15" customHeight="1">
      <c r="B61" s="917" t="s">
        <v>2903</v>
      </c>
      <c r="C61" s="866">
        <f>O39</f>
        <v>44</v>
      </c>
      <c r="D61" s="919"/>
      <c r="E61" s="919">
        <f>R39</f>
        <v>264</v>
      </c>
      <c r="F61" s="982">
        <f>R40</f>
        <v>9.4285714285714288</v>
      </c>
      <c r="N61" s="978" t="s">
        <v>1070</v>
      </c>
      <c r="O61" s="985">
        <f>O48+O54+O59</f>
        <v>331.71428571428572</v>
      </c>
      <c r="P61" s="985">
        <f t="shared" ref="P61:Q61" si="13">P48+P54+P59</f>
        <v>238.14285714285714</v>
      </c>
      <c r="Q61" s="985">
        <f t="shared" si="13"/>
        <v>94.571428571428569</v>
      </c>
      <c r="V61" s="864">
        <f>SUM(V54:V60)</f>
        <v>328</v>
      </c>
      <c r="W61" s="864">
        <f t="shared" ref="W61:AA61" si="14">SUM(W54:W60)</f>
        <v>98</v>
      </c>
      <c r="X61" s="864">
        <f t="shared" si="14"/>
        <v>50</v>
      </c>
      <c r="Y61" s="864">
        <f t="shared" si="14"/>
        <v>52</v>
      </c>
      <c r="Z61" s="864">
        <f t="shared" si="14"/>
        <v>67</v>
      </c>
      <c r="AA61" s="864">
        <f t="shared" si="14"/>
        <v>44</v>
      </c>
      <c r="AB61" s="971">
        <f>SUM(AB54:AB60)</f>
        <v>639</v>
      </c>
    </row>
    <row r="62" spans="2:28" ht="15" customHeight="1">
      <c r="B62" s="840"/>
      <c r="C62" s="864">
        <f t="shared" ref="C62" si="15">SUM(C58:C61)</f>
        <v>213</v>
      </c>
      <c r="D62" s="864"/>
      <c r="E62" s="864">
        <f>SUM(E58:E61)</f>
        <v>1245</v>
      </c>
      <c r="F62" s="983">
        <f>SUM(F58:F61)</f>
        <v>44.464285714285715</v>
      </c>
    </row>
    <row r="63" spans="2:28" ht="15" customHeight="1">
      <c r="B63" s="865" t="s">
        <v>3768</v>
      </c>
      <c r="C63" s="840"/>
      <c r="D63" s="864"/>
      <c r="E63" s="864"/>
      <c r="F63" s="984"/>
      <c r="T63" s="968" t="s">
        <v>3877</v>
      </c>
      <c r="U63" s="969"/>
      <c r="V63" s="970" t="s">
        <v>3881</v>
      </c>
      <c r="W63" s="970" t="s">
        <v>3880</v>
      </c>
      <c r="X63" s="970" t="s">
        <v>3442</v>
      </c>
      <c r="Y63" s="973" t="s">
        <v>3628</v>
      </c>
      <c r="Z63" s="970" t="s">
        <v>3882</v>
      </c>
      <c r="AA63" s="970" t="s">
        <v>3764</v>
      </c>
      <c r="AB63" s="970" t="s">
        <v>1070</v>
      </c>
    </row>
    <row r="64" spans="2:28" ht="15" customHeight="1">
      <c r="B64" s="917" t="s">
        <v>3756</v>
      </c>
      <c r="C64" s="866">
        <f>U29</f>
        <v>71</v>
      </c>
      <c r="D64" s="919"/>
      <c r="E64" s="919">
        <f>X29</f>
        <v>388</v>
      </c>
      <c r="F64" s="982">
        <f>X30</f>
        <v>13.857142857142858</v>
      </c>
      <c r="T64" s="1264" t="s">
        <v>3858</v>
      </c>
      <c r="U64" s="1265"/>
      <c r="V64" s="919">
        <f>U3+U4</f>
        <v>22</v>
      </c>
      <c r="W64" s="919">
        <f>EL!O23</f>
        <v>0</v>
      </c>
      <c r="X64" s="975">
        <f>KL!T18</f>
        <v>117.60000000000001</v>
      </c>
      <c r="Y64" s="919">
        <f>KL!T2</f>
        <v>72</v>
      </c>
      <c r="Z64" s="919">
        <f>C73+C74</f>
        <v>34</v>
      </c>
      <c r="AA64" s="919">
        <f>THL!O23</f>
        <v>0</v>
      </c>
      <c r="AB64" s="975">
        <f>SUM(V64:AA64)</f>
        <v>245.60000000000002</v>
      </c>
    </row>
    <row r="65" spans="2:28" ht="15" customHeight="1">
      <c r="B65" s="917" t="s">
        <v>3758</v>
      </c>
      <c r="C65" s="866">
        <f>U39</f>
        <v>78</v>
      </c>
      <c r="D65" s="919"/>
      <c r="E65" s="919">
        <f>X39</f>
        <v>312</v>
      </c>
      <c r="F65" s="982">
        <f>X40</f>
        <v>11.142857142857142</v>
      </c>
      <c r="T65" s="1264" t="s">
        <v>3859</v>
      </c>
      <c r="U65" s="1265"/>
      <c r="V65" s="919"/>
      <c r="W65" s="919">
        <f>SOL!M4</f>
        <v>70</v>
      </c>
      <c r="X65" s="975">
        <f>KL!T19</f>
        <v>117.60000000000001</v>
      </c>
      <c r="Y65" s="919">
        <f>KL!T3</f>
        <v>36</v>
      </c>
      <c r="Z65" s="919"/>
      <c r="AA65" s="919"/>
      <c r="AB65" s="975">
        <f t="shared" ref="AB65:AB70" si="16">SUM(V65:AA65)</f>
        <v>223.60000000000002</v>
      </c>
    </row>
    <row r="66" spans="2:28" ht="15" customHeight="1">
      <c r="B66" s="840"/>
      <c r="C66" s="864">
        <f t="shared" ref="C66" si="17">SUM(C64:C65)</f>
        <v>149</v>
      </c>
      <c r="D66" s="864"/>
      <c r="E66" s="864">
        <f>SUM(E64:E65)</f>
        <v>700</v>
      </c>
      <c r="F66" s="983">
        <f>SUM(F64:F65)</f>
        <v>25</v>
      </c>
      <c r="T66" s="1264" t="s">
        <v>3857</v>
      </c>
      <c r="U66" s="1265"/>
      <c r="V66" s="919"/>
      <c r="W66" s="919"/>
      <c r="X66" s="975">
        <f>KL!T20</f>
        <v>58.800000000000004</v>
      </c>
      <c r="Y66" s="919">
        <f>KL!T4</f>
        <v>36</v>
      </c>
      <c r="Z66" s="919">
        <f>C75</f>
        <v>4</v>
      </c>
      <c r="AA66" s="919"/>
      <c r="AB66" s="975">
        <f t="shared" si="16"/>
        <v>98.800000000000011</v>
      </c>
    </row>
    <row r="67" spans="2:28" ht="15" customHeight="1">
      <c r="B67" s="865" t="s">
        <v>3442</v>
      </c>
      <c r="C67" s="840"/>
      <c r="D67" s="864"/>
      <c r="E67" s="864"/>
      <c r="F67" s="984"/>
      <c r="J67" s="921" t="s">
        <v>3759</v>
      </c>
      <c r="K67" s="921" t="s">
        <v>3760</v>
      </c>
      <c r="L67" s="921" t="s">
        <v>3429</v>
      </c>
      <c r="T67" s="1264" t="s">
        <v>3860</v>
      </c>
      <c r="U67" s="1265"/>
      <c r="V67" s="919">
        <f>U5+U6</f>
        <v>13</v>
      </c>
      <c r="W67" s="919"/>
      <c r="X67" s="975">
        <f>KL!T21</f>
        <v>58.800000000000004</v>
      </c>
      <c r="Y67" s="919">
        <f>KL!T5</f>
        <v>36</v>
      </c>
      <c r="Z67" s="919"/>
      <c r="AA67" s="919">
        <f>C76/2</f>
        <v>180</v>
      </c>
      <c r="AB67" s="975">
        <f t="shared" si="16"/>
        <v>287.8</v>
      </c>
    </row>
    <row r="68" spans="2:28" ht="15" customHeight="1">
      <c r="B68" s="917" t="s">
        <v>3442</v>
      </c>
      <c r="C68" s="866">
        <f>5*8*12</f>
        <v>480</v>
      </c>
      <c r="D68" s="919">
        <v>1.5</v>
      </c>
      <c r="E68" s="919">
        <f>C68*D68</f>
        <v>720</v>
      </c>
      <c r="F68" s="975">
        <f>E68/28</f>
        <v>25.714285714285715</v>
      </c>
      <c r="H68" s="920" t="s">
        <v>3825</v>
      </c>
      <c r="I68" s="919">
        <v>588</v>
      </c>
      <c r="J68" s="919">
        <v>1.5</v>
      </c>
      <c r="K68" s="919">
        <f>I68*J68</f>
        <v>882</v>
      </c>
      <c r="L68" s="982">
        <f>K68/28</f>
        <v>31.5</v>
      </c>
      <c r="T68" s="1264" t="s">
        <v>3861</v>
      </c>
      <c r="U68" s="1265"/>
      <c r="V68" s="919">
        <f>U7</f>
        <v>10</v>
      </c>
      <c r="W68" s="919"/>
      <c r="X68" s="975">
        <f>KL!T22</f>
        <v>58.800000000000004</v>
      </c>
      <c r="Y68" s="919">
        <f>KL!T6+C70</f>
        <v>104</v>
      </c>
      <c r="Z68" s="919"/>
      <c r="AA68" s="919"/>
      <c r="AB68" s="975">
        <f t="shared" si="16"/>
        <v>172.8</v>
      </c>
    </row>
    <row r="69" spans="2:28" ht="15" customHeight="1">
      <c r="B69" s="917" t="s">
        <v>3628</v>
      </c>
      <c r="C69" s="866">
        <f>36*8</f>
        <v>288</v>
      </c>
      <c r="D69" s="919">
        <v>1.5</v>
      </c>
      <c r="E69" s="919">
        <f>C69*D69</f>
        <v>432</v>
      </c>
      <c r="F69" s="975">
        <f>E69/28</f>
        <v>15.428571428571429</v>
      </c>
      <c r="H69" s="920" t="s">
        <v>3824</v>
      </c>
      <c r="I69" s="919">
        <v>360</v>
      </c>
      <c r="J69" s="919">
        <v>1.5</v>
      </c>
      <c r="K69" s="919">
        <f t="shared" ref="K69:K70" si="18">I69*J69</f>
        <v>540</v>
      </c>
      <c r="L69" s="982">
        <f t="shared" ref="L69:L70" si="19">K69/28</f>
        <v>19.285714285714285</v>
      </c>
      <c r="T69" s="1264" t="s">
        <v>3862</v>
      </c>
      <c r="U69" s="1265"/>
      <c r="V69" s="919"/>
      <c r="W69" s="919">
        <f>SOL!M8</f>
        <v>8</v>
      </c>
      <c r="X69" s="975">
        <f>KL!T23</f>
        <v>58.800000000000004</v>
      </c>
      <c r="Y69" s="919">
        <f>KL!T7</f>
        <v>18</v>
      </c>
      <c r="Z69" s="919"/>
      <c r="AA69" s="919"/>
      <c r="AB69" s="975">
        <f t="shared" si="16"/>
        <v>84.800000000000011</v>
      </c>
    </row>
    <row r="70" spans="2:28" ht="15" customHeight="1">
      <c r="B70" s="917" t="s">
        <v>3767</v>
      </c>
      <c r="C70" s="866">
        <v>86</v>
      </c>
      <c r="D70" s="919">
        <v>4</v>
      </c>
      <c r="E70" s="919">
        <f>C70*D70</f>
        <v>344</v>
      </c>
      <c r="F70" s="975">
        <f>E70/28</f>
        <v>12.285714285714286</v>
      </c>
      <c r="H70" s="920" t="s">
        <v>3767</v>
      </c>
      <c r="I70" s="919">
        <v>86</v>
      </c>
      <c r="J70" s="919">
        <v>4</v>
      </c>
      <c r="K70" s="919">
        <f t="shared" si="18"/>
        <v>344</v>
      </c>
      <c r="L70" s="982">
        <f t="shared" si="19"/>
        <v>12.285714285714286</v>
      </c>
      <c r="T70" s="1264" t="s">
        <v>3863</v>
      </c>
      <c r="U70" s="1265"/>
      <c r="V70" s="919">
        <f>BL!O29</f>
        <v>0</v>
      </c>
      <c r="W70" s="919">
        <f>EL!O29</f>
        <v>0</v>
      </c>
      <c r="X70" s="975">
        <f>KL!T24</f>
        <v>117.60000000000001</v>
      </c>
      <c r="Y70" s="919">
        <f>KL!T8</f>
        <v>144</v>
      </c>
      <c r="Z70" s="919"/>
      <c r="AA70" s="919">
        <f>C76/2</f>
        <v>180</v>
      </c>
      <c r="AB70" s="975">
        <f t="shared" si="16"/>
        <v>441.6</v>
      </c>
    </row>
    <row r="71" spans="2:28" ht="15" customHeight="1">
      <c r="C71" s="864">
        <f t="shared" ref="C71" si="20">SUM(C68:C70)</f>
        <v>854</v>
      </c>
      <c r="D71" s="864"/>
      <c r="E71" s="864">
        <f>SUM(E68:E70)</f>
        <v>1496</v>
      </c>
      <c r="F71" s="983">
        <f>SUM(F68:F70)</f>
        <v>53.428571428571431</v>
      </c>
      <c r="I71" s="864">
        <f t="shared" ref="I71" si="21">SUM(I68:I70)</f>
        <v>1034</v>
      </c>
      <c r="J71" s="864"/>
      <c r="K71" s="864">
        <f>SUM(K68:K70)</f>
        <v>1766</v>
      </c>
      <c r="L71" s="983">
        <f>SUM(L68:L70)</f>
        <v>63.071428571428569</v>
      </c>
      <c r="V71" s="864">
        <f>SUM(V64:V70)</f>
        <v>45</v>
      </c>
      <c r="W71" s="864">
        <f t="shared" ref="W71:AA71" si="22">SUM(W64:W70)</f>
        <v>78</v>
      </c>
      <c r="X71" s="864">
        <f t="shared" si="22"/>
        <v>588</v>
      </c>
      <c r="Y71" s="864">
        <f t="shared" si="22"/>
        <v>446</v>
      </c>
      <c r="Z71" s="864">
        <f t="shared" si="22"/>
        <v>38</v>
      </c>
      <c r="AA71" s="864">
        <f t="shared" si="22"/>
        <v>360</v>
      </c>
      <c r="AB71" s="971">
        <f>SUM(AB64:AB70)</f>
        <v>1555</v>
      </c>
    </row>
    <row r="72" spans="2:28" ht="15" customHeight="1">
      <c r="B72" s="865" t="s">
        <v>3769</v>
      </c>
      <c r="C72" s="864"/>
      <c r="D72" s="864"/>
      <c r="E72" s="864"/>
      <c r="F72" s="984"/>
      <c r="L72" s="988"/>
    </row>
    <row r="73" spans="2:28" ht="15" customHeight="1">
      <c r="B73" s="917" t="s">
        <v>3761</v>
      </c>
      <c r="C73" s="919">
        <v>14</v>
      </c>
      <c r="D73" s="919">
        <v>6</v>
      </c>
      <c r="E73" s="919">
        <f t="shared" ref="E73:E75" si="23">C73*D73</f>
        <v>84</v>
      </c>
      <c r="F73" s="975">
        <f t="shared" ref="F73:F75" si="24">E73/28</f>
        <v>3</v>
      </c>
      <c r="L73" s="988"/>
      <c r="T73" s="968" t="s">
        <v>3892</v>
      </c>
      <c r="U73" s="969"/>
      <c r="V73" s="973" t="s">
        <v>1070</v>
      </c>
      <c r="W73" s="973" t="s">
        <v>3887</v>
      </c>
      <c r="AB73" s="977">
        <f>AB51+AB61+AB71</f>
        <v>2872</v>
      </c>
    </row>
    <row r="74" spans="2:28" ht="15" customHeight="1">
      <c r="B74" s="917" t="s">
        <v>3762</v>
      </c>
      <c r="C74" s="919">
        <v>20</v>
      </c>
      <c r="D74" s="919">
        <v>6</v>
      </c>
      <c r="E74" s="919">
        <f t="shared" si="23"/>
        <v>120</v>
      </c>
      <c r="F74" s="975">
        <f t="shared" si="24"/>
        <v>4.2857142857142856</v>
      </c>
      <c r="L74" s="988"/>
      <c r="T74" s="1264" t="s">
        <v>3858</v>
      </c>
      <c r="U74" s="1265"/>
      <c r="V74" s="976">
        <f>AB44+AB54+AB64</f>
        <v>1358.6</v>
      </c>
      <c r="W74" s="980">
        <f>V74/V81</f>
        <v>0.473050139275766</v>
      </c>
    </row>
    <row r="75" spans="2:28" ht="15" customHeight="1">
      <c r="B75" s="917" t="s">
        <v>3763</v>
      </c>
      <c r="C75" s="919">
        <v>4</v>
      </c>
      <c r="D75" s="919">
        <v>8</v>
      </c>
      <c r="E75" s="919">
        <f t="shared" si="23"/>
        <v>32</v>
      </c>
      <c r="F75" s="975">
        <f t="shared" si="24"/>
        <v>1.1428571428571428</v>
      </c>
      <c r="L75" s="988"/>
      <c r="T75" s="1264" t="s">
        <v>3859</v>
      </c>
      <c r="U75" s="1265"/>
      <c r="V75" s="976">
        <f>AB45+AB55+AB65</f>
        <v>269.60000000000002</v>
      </c>
      <c r="W75" s="980">
        <f>V75/V81</f>
        <v>9.387186629526463E-2</v>
      </c>
    </row>
    <row r="76" spans="2:28" ht="15" customHeight="1">
      <c r="B76" s="917" t="s">
        <v>3764</v>
      </c>
      <c r="C76" s="919">
        <f>300+60</f>
        <v>360</v>
      </c>
      <c r="D76" s="919">
        <v>1</v>
      </c>
      <c r="E76" s="919">
        <f>C76*D76</f>
        <v>360</v>
      </c>
      <c r="F76" s="975">
        <f>E76/28</f>
        <v>12.857142857142858</v>
      </c>
      <c r="L76" s="988"/>
      <c r="T76" s="1264" t="s">
        <v>3857</v>
      </c>
      <c r="U76" s="1265"/>
      <c r="V76" s="976">
        <f t="shared" ref="V76:V80" si="25">AB46+AB56+AB66</f>
        <v>122.80000000000001</v>
      </c>
      <c r="W76" s="980">
        <f>V76/V81</f>
        <v>4.2757660167130923E-2</v>
      </c>
    </row>
    <row r="77" spans="2:28" ht="15" customHeight="1">
      <c r="B77" s="840"/>
      <c r="C77" s="864">
        <f t="shared" ref="C77" si="26">SUM(C73:C76)</f>
        <v>398</v>
      </c>
      <c r="D77" s="864"/>
      <c r="E77" s="864">
        <f>SUM(E73:E76)</f>
        <v>596</v>
      </c>
      <c r="F77" s="983">
        <f>SUM(F73:F76)</f>
        <v>21.285714285714285</v>
      </c>
      <c r="L77" s="988"/>
      <c r="T77" s="1264" t="s">
        <v>3860</v>
      </c>
      <c r="U77" s="1265"/>
      <c r="V77" s="976">
        <f>AB47+AB57+AB67</f>
        <v>345.8</v>
      </c>
      <c r="W77" s="980">
        <f>V77/V81</f>
        <v>0.12040389972144847</v>
      </c>
    </row>
    <row r="78" spans="2:28" ht="15" customHeight="1">
      <c r="B78" s="840"/>
      <c r="C78" s="999">
        <f>C77+C71+C66+C62+C56+C50</f>
        <v>2783</v>
      </c>
      <c r="D78" s="864"/>
      <c r="E78" s="864"/>
      <c r="F78" s="986"/>
      <c r="L78" s="988"/>
      <c r="T78" s="1264" t="s">
        <v>3861</v>
      </c>
      <c r="U78" s="1265"/>
      <c r="V78" s="976">
        <f t="shared" si="25"/>
        <v>196.8</v>
      </c>
      <c r="W78" s="980">
        <f>V78/V81</f>
        <v>6.8523676880222845E-2</v>
      </c>
    </row>
    <row r="79" spans="2:28" ht="15" customHeight="1">
      <c r="B79" s="867" t="s">
        <v>3832</v>
      </c>
      <c r="D79" s="864"/>
      <c r="E79" s="864"/>
      <c r="F79" s="987">
        <f>F50+F56+F62+F66+F71+F77</f>
        <v>331.71428571428572</v>
      </c>
      <c r="H79" s="867" t="s">
        <v>3832</v>
      </c>
      <c r="J79" s="864"/>
      <c r="K79" s="864"/>
      <c r="L79" s="987">
        <f>F50+F56+F62+F66+L71+F77</f>
        <v>341.35714285714283</v>
      </c>
      <c r="T79" s="1264" t="s">
        <v>3862</v>
      </c>
      <c r="U79" s="1265"/>
      <c r="V79" s="976">
        <f t="shared" si="25"/>
        <v>92.800000000000011</v>
      </c>
      <c r="W79" s="980">
        <f>V79/V81</f>
        <v>3.2311977715877439E-2</v>
      </c>
    </row>
    <row r="80" spans="2:28" ht="15" customHeight="1">
      <c r="B80" s="954" t="s">
        <v>3855</v>
      </c>
      <c r="D80" s="978" t="s">
        <v>3760</v>
      </c>
      <c r="E80" s="977">
        <f>E50+E56+E62+E66+E71+E77</f>
        <v>9288</v>
      </c>
      <c r="F80" s="988"/>
      <c r="H80" s="954" t="s">
        <v>3856</v>
      </c>
      <c r="J80" s="978" t="s">
        <v>3760</v>
      </c>
      <c r="K80" s="977">
        <f>E80-E71+K71</f>
        <v>9558</v>
      </c>
      <c r="L80" s="988"/>
      <c r="T80" s="1264" t="s">
        <v>3863</v>
      </c>
      <c r="U80" s="1265"/>
      <c r="V80" s="976">
        <f t="shared" si="25"/>
        <v>485.6</v>
      </c>
      <c r="W80" s="980">
        <f>V80/V81</f>
        <v>0.16908077994428969</v>
      </c>
    </row>
    <row r="81" spans="2:23" ht="15" customHeight="1">
      <c r="F81" s="988"/>
      <c r="L81" s="988"/>
      <c r="V81" s="977">
        <f>SUM(V74:V80)</f>
        <v>2872</v>
      </c>
      <c r="W81" s="979">
        <f>SUM(W74:W80)</f>
        <v>1</v>
      </c>
    </row>
    <row r="82" spans="2:23" ht="15" customHeight="1">
      <c r="B82" s="978" t="s">
        <v>3893</v>
      </c>
      <c r="F82" s="989">
        <f>F52+F53+F55+(F68/2)</f>
        <v>78.285714285714292</v>
      </c>
      <c r="L82" s="989">
        <f>F56+(F68/2)</f>
        <v>99.571428571428569</v>
      </c>
    </row>
    <row r="83" spans="2:23" ht="15" customHeight="1">
      <c r="L83" s="988"/>
    </row>
    <row r="84" spans="2:23" ht="15" customHeight="1"/>
    <row r="85" spans="2:23" ht="15" customHeight="1"/>
    <row r="86" spans="2:23" ht="15" customHeight="1"/>
    <row r="87" spans="2:23" ht="15" customHeight="1"/>
    <row r="88" spans="2:23" ht="15" customHeight="1"/>
    <row r="89" spans="2:23" ht="15" customHeight="1"/>
    <row r="90" spans="2:23" ht="15" customHeight="1"/>
    <row r="91" spans="2:23" ht="15" customHeight="1"/>
    <row r="92" spans="2:23" ht="15" customHeight="1"/>
    <row r="93" spans="2:23" ht="15" customHeight="1"/>
    <row r="94" spans="2:23" ht="15" customHeight="1"/>
    <row r="95" spans="2:23" ht="15" customHeight="1"/>
    <row r="96" spans="2:23" ht="15" customHeight="1"/>
    <row r="97" ht="15" customHeight="1"/>
    <row r="98" ht="15" customHeight="1"/>
  </sheetData>
  <mergeCells count="29">
    <mergeCell ref="T68:U68"/>
    <mergeCell ref="T69:U69"/>
    <mergeCell ref="T70:U70"/>
    <mergeCell ref="P42:Q42"/>
    <mergeCell ref="T59:U59"/>
    <mergeCell ref="T60:U60"/>
    <mergeCell ref="T64:U64"/>
    <mergeCell ref="T65:U65"/>
    <mergeCell ref="T66:U66"/>
    <mergeCell ref="T67:U67"/>
    <mergeCell ref="T50:U50"/>
    <mergeCell ref="T54:U54"/>
    <mergeCell ref="T55:U55"/>
    <mergeCell ref="T56:U56"/>
    <mergeCell ref="T57:U57"/>
    <mergeCell ref="T58:U58"/>
    <mergeCell ref="T49:U49"/>
    <mergeCell ref="T44:U44"/>
    <mergeCell ref="T45:U45"/>
    <mergeCell ref="T46:U46"/>
    <mergeCell ref="T47:U47"/>
    <mergeCell ref="T48:U48"/>
    <mergeCell ref="T79:U79"/>
    <mergeCell ref="T80:U80"/>
    <mergeCell ref="T74:U74"/>
    <mergeCell ref="T75:U75"/>
    <mergeCell ref="T76:U76"/>
    <mergeCell ref="T77:U77"/>
    <mergeCell ref="T78:U78"/>
  </mergeCells>
  <pageMargins left="0.7" right="0.7" top="0.75" bottom="0.75" header="0.3" footer="0.3"/>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A59F0-B5CE-4D5A-87F0-37504FFD4C87}">
  <sheetPr>
    <tabColor theme="7"/>
  </sheetPr>
  <dimension ref="A1:M999"/>
  <sheetViews>
    <sheetView workbookViewId="0">
      <pane ySplit="2" topLeftCell="A3" activePane="bottomLeft" state="frozen"/>
      <selection pane="bottomLeft" activeCell="F45" sqref="F45"/>
    </sheetView>
  </sheetViews>
  <sheetFormatPr defaultColWidth="15.875" defaultRowHeight="12.75"/>
  <cols>
    <col min="1" max="2" width="8.125" style="1026" customWidth="1"/>
    <col min="3" max="4" width="6.5" style="1026" customWidth="1"/>
    <col min="5" max="5" width="16.125" style="1026" customWidth="1"/>
    <col min="6" max="6" width="37.25" style="1026" customWidth="1"/>
    <col min="7" max="7" width="58.125" style="1026" customWidth="1"/>
    <col min="8" max="27" width="7.875" style="1026" customWidth="1"/>
    <col min="28" max="16384" width="15.875" style="1026"/>
  </cols>
  <sheetData>
    <row r="1" spans="1:13">
      <c r="A1" s="1245" t="s">
        <v>4789</v>
      </c>
      <c r="C1" s="1027" t="s">
        <v>4035</v>
      </c>
      <c r="D1" s="1028" t="s">
        <v>3574</v>
      </c>
      <c r="E1" s="1074"/>
    </row>
    <row r="2" spans="1:13">
      <c r="A2" s="1030" t="s">
        <v>1039</v>
      </c>
      <c r="B2" s="1030" t="s">
        <v>1038</v>
      </c>
      <c r="C2" s="1031" t="s">
        <v>1062</v>
      </c>
      <c r="D2" s="1031" t="s">
        <v>1062</v>
      </c>
      <c r="E2" s="1031" t="s">
        <v>3553</v>
      </c>
      <c r="F2" s="1030" t="s">
        <v>4162</v>
      </c>
      <c r="G2" s="1030" t="s">
        <v>4038</v>
      </c>
    </row>
    <row r="3" spans="1:13">
      <c r="A3" s="1033">
        <v>1</v>
      </c>
      <c r="B3" s="1222">
        <v>1</v>
      </c>
      <c r="C3" s="1222"/>
      <c r="D3" s="1246">
        <v>1</v>
      </c>
      <c r="E3" s="1222" t="s">
        <v>3455</v>
      </c>
      <c r="F3" s="1247" t="str">
        <f>[1]SCIE!B2</f>
        <v>INFORMATICA 1</v>
      </c>
      <c r="G3" s="1038"/>
    </row>
    <row r="4" spans="1:13">
      <c r="A4" s="1033">
        <v>2</v>
      </c>
      <c r="B4" s="1222">
        <v>1</v>
      </c>
      <c r="C4" s="1222"/>
      <c r="D4" s="1222"/>
      <c r="E4" s="1222"/>
      <c r="F4" s="1247" t="str">
        <f>[1]SCIE!B3</f>
        <v>INFORMATICA 2</v>
      </c>
      <c r="G4" s="1038"/>
    </row>
    <row r="5" spans="1:13">
      <c r="A5" s="1033">
        <v>3</v>
      </c>
      <c r="B5" s="1222">
        <v>1</v>
      </c>
      <c r="C5" s="1222"/>
      <c r="D5" s="1222"/>
      <c r="E5" s="1222"/>
      <c r="F5" s="1247" t="str">
        <f>[1]SCIE!B4</f>
        <v>INFORMATICA 3</v>
      </c>
      <c r="G5" s="1038"/>
    </row>
    <row r="6" spans="1:13">
      <c r="A6" s="1033">
        <v>4</v>
      </c>
      <c r="B6" s="1222">
        <v>1</v>
      </c>
      <c r="C6" s="1222"/>
      <c r="D6" s="1222"/>
      <c r="E6" s="1222"/>
      <c r="F6" s="1247" t="str">
        <f>[1]SCIE!B5</f>
        <v>INFORMATICA 4</v>
      </c>
      <c r="G6" s="1038"/>
    </row>
    <row r="7" spans="1:13">
      <c r="A7" s="1033">
        <v>5</v>
      </c>
      <c r="B7" s="1222">
        <v>1</v>
      </c>
      <c r="C7" s="1222"/>
      <c r="D7" s="1222"/>
      <c r="E7" s="1222"/>
      <c r="F7" s="1247" t="str">
        <f>[1]SCIE!B6</f>
        <v>INFORMATICA 5</v>
      </c>
      <c r="G7" s="1038"/>
    </row>
    <row r="8" spans="1:13">
      <c r="A8" s="1033">
        <v>6</v>
      </c>
      <c r="B8" s="1222">
        <v>1</v>
      </c>
      <c r="C8" s="1222"/>
      <c r="D8" s="1222"/>
      <c r="E8" s="1222"/>
      <c r="F8" s="1247" t="str">
        <f>[1]SCIE!B7</f>
        <v>INFORMATICA 6</v>
      </c>
      <c r="G8" s="1038"/>
    </row>
    <row r="9" spans="1:13">
      <c r="A9" s="1033">
        <v>7</v>
      </c>
      <c r="B9" s="1222">
        <v>1</v>
      </c>
      <c r="C9" s="1222"/>
      <c r="D9" s="1222"/>
      <c r="E9" s="1222"/>
      <c r="F9" s="1247" t="str">
        <f>[1]SCIE!B8</f>
        <v>INFORMATICA 7</v>
      </c>
      <c r="G9" s="1038"/>
      <c r="L9" s="1050"/>
      <c r="M9" s="1145"/>
    </row>
    <row r="10" spans="1:13">
      <c r="A10" s="1033">
        <v>8</v>
      </c>
      <c r="B10" s="1222">
        <v>1</v>
      </c>
      <c r="C10" s="1222"/>
      <c r="D10" s="1222"/>
      <c r="E10" s="1222"/>
      <c r="F10" s="1247" t="str">
        <f>[1]SCIE!B9</f>
        <v>INFORMATICA 8</v>
      </c>
      <c r="G10" s="1038"/>
      <c r="L10" s="1050"/>
      <c r="M10" s="1145"/>
    </row>
    <row r="11" spans="1:13">
      <c r="A11" s="1050"/>
      <c r="B11" s="1049">
        <f>SUM(B3:B10)</f>
        <v>8</v>
      </c>
      <c r="C11" s="1248"/>
      <c r="D11" s="1248"/>
      <c r="E11" s="1248"/>
      <c r="F11" s="1051"/>
      <c r="G11" s="1051"/>
      <c r="L11" s="1050"/>
      <c r="M11" s="1051"/>
    </row>
    <row r="12" spans="1:13">
      <c r="A12" s="1224" t="s">
        <v>4790</v>
      </c>
      <c r="B12" s="1050"/>
      <c r="C12" s="1050"/>
      <c r="D12" s="1050"/>
      <c r="E12" s="1050"/>
      <c r="F12" s="1051"/>
      <c r="G12" s="1051"/>
      <c r="L12" s="1050"/>
    </row>
    <row r="13" spans="1:13">
      <c r="A13" s="1030" t="s">
        <v>1039</v>
      </c>
      <c r="B13" s="1030" t="s">
        <v>1038</v>
      </c>
      <c r="C13" s="1030"/>
      <c r="D13" s="1030"/>
      <c r="E13" s="1030"/>
      <c r="F13" s="1030" t="s">
        <v>4162</v>
      </c>
      <c r="G13" s="1030" t="s">
        <v>4038</v>
      </c>
      <c r="L13" s="1050"/>
      <c r="M13" s="1145"/>
    </row>
    <row r="14" spans="1:13">
      <c r="A14" s="1033">
        <v>1</v>
      </c>
      <c r="B14" s="1040">
        <v>1</v>
      </c>
      <c r="C14" s="1040"/>
      <c r="D14" s="1226">
        <v>1</v>
      </c>
      <c r="E14" s="1040" t="s">
        <v>1146</v>
      </c>
      <c r="F14" s="1077" t="str">
        <f>[1]SCIE!B13</f>
        <v>METHODO 1</v>
      </c>
      <c r="G14" s="1038"/>
      <c r="L14" s="1050"/>
      <c r="M14" s="1145"/>
    </row>
    <row r="15" spans="1:13">
      <c r="A15" s="1033">
        <v>2</v>
      </c>
      <c r="B15" s="1040">
        <v>1</v>
      </c>
      <c r="C15" s="1040"/>
      <c r="D15" s="1040"/>
      <c r="E15" s="1040"/>
      <c r="F15" s="1077" t="str">
        <f>[1]SCIE!B14</f>
        <v>METHODO 2</v>
      </c>
      <c r="G15" s="1038"/>
      <c r="L15" s="1050"/>
      <c r="M15" s="1145"/>
    </row>
    <row r="16" spans="1:13">
      <c r="A16" s="1033">
        <v>3</v>
      </c>
      <c r="B16" s="1040">
        <v>1</v>
      </c>
      <c r="C16" s="1040"/>
      <c r="D16" s="1040"/>
      <c r="E16" s="1040"/>
      <c r="F16" s="1077" t="str">
        <f>[1]SCIE!B15</f>
        <v>METHODO 3</v>
      </c>
      <c r="G16" s="1038"/>
      <c r="L16" s="1050"/>
      <c r="M16" s="1145"/>
    </row>
    <row r="17" spans="1:13">
      <c r="A17" s="1033">
        <v>4</v>
      </c>
      <c r="B17" s="1040">
        <v>1</v>
      </c>
      <c r="C17" s="1040"/>
      <c r="D17" s="1040"/>
      <c r="E17" s="1040"/>
      <c r="F17" s="1077" t="str">
        <f>[1]SCIE!B16</f>
        <v>METHODO 4</v>
      </c>
      <c r="G17" s="1038"/>
      <c r="L17" s="1050"/>
      <c r="M17" s="1051"/>
    </row>
    <row r="18" spans="1:13">
      <c r="A18" s="1033">
        <v>5</v>
      </c>
      <c r="B18" s="1040">
        <v>1</v>
      </c>
      <c r="C18" s="1040"/>
      <c r="D18" s="1040"/>
      <c r="E18" s="1040"/>
      <c r="F18" s="1077" t="str">
        <f>[1]SCIE!B17</f>
        <v>METHODO 5</v>
      </c>
      <c r="G18" s="1038"/>
    </row>
    <row r="19" spans="1:13">
      <c r="A19" s="1050"/>
      <c r="B19" s="1049">
        <f>SUM(B14:B18)</f>
        <v>5</v>
      </c>
      <c r="C19" s="1078"/>
      <c r="D19" s="1078"/>
      <c r="E19" s="1078"/>
      <c r="F19" s="1051"/>
      <c r="G19" s="1051"/>
    </row>
    <row r="20" spans="1:13">
      <c r="A20" s="1050"/>
      <c r="B20" s="1050"/>
      <c r="C20" s="1050"/>
      <c r="D20" s="1050"/>
      <c r="E20" s="1050"/>
      <c r="F20" s="1051"/>
      <c r="G20" s="1051"/>
    </row>
    <row r="21" spans="1:13">
      <c r="A21" s="1050"/>
      <c r="B21" s="1049">
        <f>B11+B19</f>
        <v>13</v>
      </c>
      <c r="C21" s="1050"/>
      <c r="D21" s="1050"/>
      <c r="E21" s="1050"/>
      <c r="F21" s="1051"/>
      <c r="G21" s="1051"/>
    </row>
    <row r="22" spans="1:13">
      <c r="A22" s="1050"/>
      <c r="B22" s="1050"/>
      <c r="C22" s="1050"/>
      <c r="D22" s="1050"/>
      <c r="E22" s="1050"/>
      <c r="F22" s="1051"/>
      <c r="G22" s="1051"/>
    </row>
    <row r="23" spans="1:13">
      <c r="A23" s="1050"/>
      <c r="B23" s="1050"/>
      <c r="C23" s="1050"/>
      <c r="D23" s="1050"/>
      <c r="E23" s="1050"/>
      <c r="F23" s="1051"/>
      <c r="G23" s="1051"/>
    </row>
    <row r="24" spans="1:13">
      <c r="A24" s="1050"/>
      <c r="B24" s="1050"/>
      <c r="C24" s="1050"/>
      <c r="D24" s="1050"/>
      <c r="E24" s="1050"/>
      <c r="F24" s="1051"/>
      <c r="G24" s="1051"/>
    </row>
    <row r="25" spans="1:13">
      <c r="A25" s="1050"/>
      <c r="B25" s="1050"/>
      <c r="C25" s="1050"/>
      <c r="D25" s="1050"/>
      <c r="E25" s="1050"/>
      <c r="F25" s="1051"/>
      <c r="G25" s="1051"/>
    </row>
    <row r="26" spans="1:13">
      <c r="A26" s="1050"/>
      <c r="B26" s="1050"/>
      <c r="C26" s="1050"/>
      <c r="D26" s="1050"/>
      <c r="E26" s="1050"/>
      <c r="F26" s="1051"/>
      <c r="G26" s="1051"/>
    </row>
    <row r="27" spans="1:13">
      <c r="A27" s="1050"/>
      <c r="B27" s="1050"/>
      <c r="C27" s="1050"/>
      <c r="D27" s="1050"/>
      <c r="E27" s="1050"/>
      <c r="F27" s="1051"/>
      <c r="G27" s="1051"/>
    </row>
    <row r="28" spans="1:13">
      <c r="A28" s="1050"/>
      <c r="B28" s="1050"/>
      <c r="C28" s="1050"/>
      <c r="D28" s="1050"/>
      <c r="E28" s="1050"/>
      <c r="F28" s="1051"/>
      <c r="G28" s="1051"/>
    </row>
    <row r="29" spans="1:13">
      <c r="A29" s="1050"/>
      <c r="B29" s="1050"/>
      <c r="C29" s="1050"/>
      <c r="D29" s="1050"/>
      <c r="E29" s="1050"/>
      <c r="F29" s="1051"/>
      <c r="G29" s="1051"/>
    </row>
    <row r="30" spans="1:13">
      <c r="A30" s="1050"/>
      <c r="B30" s="1050"/>
      <c r="C30" s="1050"/>
      <c r="D30" s="1050"/>
      <c r="E30" s="1050"/>
      <c r="F30" s="1051"/>
      <c r="G30" s="1051"/>
    </row>
    <row r="31" spans="1:13">
      <c r="A31" s="1050"/>
      <c r="B31" s="1050"/>
      <c r="C31" s="1050"/>
      <c r="D31" s="1050"/>
      <c r="E31" s="1050"/>
      <c r="F31" s="1051"/>
      <c r="G31" s="1051"/>
    </row>
    <row r="32" spans="1:13">
      <c r="A32" s="1050"/>
      <c r="B32" s="1050"/>
      <c r="C32" s="1050"/>
      <c r="D32" s="1050"/>
      <c r="E32" s="1050"/>
      <c r="F32" s="1051"/>
      <c r="G32" s="1051"/>
    </row>
    <row r="33" spans="1:7">
      <c r="A33" s="1050"/>
      <c r="B33" s="1050"/>
      <c r="C33" s="1050"/>
      <c r="D33" s="1050"/>
      <c r="E33" s="1050"/>
      <c r="F33" s="1051"/>
      <c r="G33" s="1051"/>
    </row>
    <row r="34" spans="1:7">
      <c r="A34" s="1050"/>
      <c r="B34" s="1050"/>
      <c r="C34" s="1050"/>
      <c r="D34" s="1050"/>
      <c r="E34" s="1050"/>
      <c r="F34" s="1051"/>
      <c r="G34" s="1051"/>
    </row>
    <row r="35" spans="1:7">
      <c r="A35" s="1050"/>
      <c r="B35" s="1050"/>
      <c r="C35" s="1050"/>
      <c r="D35" s="1050"/>
      <c r="E35" s="1050"/>
      <c r="F35" s="1051"/>
      <c r="G35" s="1051"/>
    </row>
    <row r="36" spans="1:7">
      <c r="A36" s="1050"/>
      <c r="B36" s="1050"/>
      <c r="C36" s="1050"/>
      <c r="D36" s="1050"/>
      <c r="E36" s="1050"/>
      <c r="F36" s="1051"/>
      <c r="G36" s="1051"/>
    </row>
    <row r="37" spans="1:7">
      <c r="A37" s="1050"/>
      <c r="B37" s="1050"/>
      <c r="C37" s="1050"/>
      <c r="D37" s="1050"/>
      <c r="E37" s="1050"/>
      <c r="F37" s="1051"/>
      <c r="G37" s="1051"/>
    </row>
    <row r="38" spans="1:7">
      <c r="A38" s="1050"/>
      <c r="B38" s="1050"/>
      <c r="C38" s="1050"/>
      <c r="D38" s="1050"/>
      <c r="E38" s="1050"/>
      <c r="F38" s="1051"/>
      <c r="G38" s="1051"/>
    </row>
    <row r="39" spans="1:7">
      <c r="A39" s="1050"/>
      <c r="B39" s="1050"/>
      <c r="C39" s="1050"/>
      <c r="D39" s="1050"/>
      <c r="E39" s="1050"/>
      <c r="F39" s="1051"/>
      <c r="G39" s="1051"/>
    </row>
    <row r="40" spans="1:7">
      <c r="A40" s="1050"/>
      <c r="B40" s="1050"/>
      <c r="C40" s="1050"/>
      <c r="D40" s="1050"/>
      <c r="E40" s="1050"/>
      <c r="F40" s="1051"/>
      <c r="G40" s="1051"/>
    </row>
    <row r="41" spans="1:7">
      <c r="A41" s="1050"/>
      <c r="B41" s="1050"/>
      <c r="C41" s="1050"/>
      <c r="D41" s="1050"/>
      <c r="E41" s="1050"/>
      <c r="F41" s="1051"/>
      <c r="G41" s="1051"/>
    </row>
    <row r="42" spans="1:7">
      <c r="A42" s="1050"/>
      <c r="B42" s="1050"/>
      <c r="C42" s="1050"/>
      <c r="D42" s="1050"/>
      <c r="E42" s="1050"/>
      <c r="F42" s="1051"/>
      <c r="G42" s="1051"/>
    </row>
    <row r="43" spans="1:7">
      <c r="A43" s="1050"/>
      <c r="B43" s="1050"/>
      <c r="C43" s="1050"/>
      <c r="D43" s="1050"/>
      <c r="E43" s="1050"/>
      <c r="F43" s="1051"/>
      <c r="G43" s="1051"/>
    </row>
    <row r="44" spans="1:7">
      <c r="A44" s="1050"/>
      <c r="B44" s="1050"/>
      <c r="C44" s="1050"/>
      <c r="D44" s="1050"/>
      <c r="E44" s="1050"/>
      <c r="F44" s="1051"/>
      <c r="G44" s="1051"/>
    </row>
    <row r="45" spans="1:7">
      <c r="A45" s="1050"/>
      <c r="B45" s="1050"/>
      <c r="C45" s="1050"/>
      <c r="D45" s="1050"/>
      <c r="E45" s="1050"/>
      <c r="F45" s="1051"/>
      <c r="G45" s="1051"/>
    </row>
    <row r="46" spans="1:7">
      <c r="A46" s="1050"/>
      <c r="B46" s="1050"/>
      <c r="C46" s="1050"/>
      <c r="D46" s="1050"/>
      <c r="E46" s="1050"/>
      <c r="F46" s="1051"/>
      <c r="G46" s="1051"/>
    </row>
    <row r="47" spans="1:7">
      <c r="A47" s="1050"/>
      <c r="B47" s="1050"/>
      <c r="C47" s="1050"/>
      <c r="D47" s="1050"/>
      <c r="E47" s="1050"/>
      <c r="F47" s="1051"/>
      <c r="G47" s="1051"/>
    </row>
    <row r="48" spans="1:7">
      <c r="A48" s="1050"/>
      <c r="B48" s="1050"/>
      <c r="C48" s="1050"/>
      <c r="D48" s="1050"/>
      <c r="E48" s="1050"/>
      <c r="F48" s="1051"/>
      <c r="G48" s="1051"/>
    </row>
    <row r="49" spans="1:7">
      <c r="A49" s="1050"/>
      <c r="B49" s="1050"/>
      <c r="C49" s="1050"/>
      <c r="D49" s="1050"/>
      <c r="E49" s="1050"/>
      <c r="F49" s="1051"/>
      <c r="G49" s="1051"/>
    </row>
    <row r="50" spans="1:7">
      <c r="A50" s="1050"/>
      <c r="B50" s="1050"/>
      <c r="C50" s="1050"/>
      <c r="D50" s="1050"/>
      <c r="E50" s="1050"/>
      <c r="F50" s="1051"/>
      <c r="G50" s="1051"/>
    </row>
    <row r="51" spans="1:7">
      <c r="A51" s="1050"/>
      <c r="B51" s="1050"/>
      <c r="C51" s="1050"/>
      <c r="D51" s="1050"/>
      <c r="E51" s="1050"/>
      <c r="F51" s="1051"/>
      <c r="G51" s="1051"/>
    </row>
    <row r="52" spans="1:7">
      <c r="A52" s="1050"/>
      <c r="B52" s="1050"/>
      <c r="C52" s="1050"/>
      <c r="D52" s="1050"/>
      <c r="E52" s="1050"/>
      <c r="F52" s="1051"/>
      <c r="G52" s="1051"/>
    </row>
    <row r="53" spans="1:7">
      <c r="A53" s="1050"/>
      <c r="B53" s="1050"/>
      <c r="C53" s="1050"/>
      <c r="D53" s="1050"/>
      <c r="E53" s="1050"/>
      <c r="F53" s="1051"/>
      <c r="G53" s="1051"/>
    </row>
    <row r="54" spans="1:7">
      <c r="A54" s="1050"/>
      <c r="B54" s="1050"/>
      <c r="C54" s="1050"/>
      <c r="D54" s="1050"/>
      <c r="E54" s="1050"/>
      <c r="F54" s="1051"/>
      <c r="G54" s="1051"/>
    </row>
    <row r="55" spans="1:7">
      <c r="A55" s="1050"/>
      <c r="B55" s="1050"/>
      <c r="C55" s="1050"/>
      <c r="D55" s="1050"/>
      <c r="E55" s="1050"/>
      <c r="F55" s="1051"/>
      <c r="G55" s="1051"/>
    </row>
    <row r="56" spans="1:7">
      <c r="A56" s="1050"/>
      <c r="B56" s="1050"/>
      <c r="C56" s="1050"/>
      <c r="D56" s="1050"/>
      <c r="E56" s="1050"/>
      <c r="F56" s="1051"/>
      <c r="G56" s="1051"/>
    </row>
    <row r="57" spans="1:7">
      <c r="A57" s="1050"/>
      <c r="B57" s="1050"/>
      <c r="C57" s="1050"/>
      <c r="D57" s="1050"/>
      <c r="E57" s="1050"/>
      <c r="F57" s="1051"/>
      <c r="G57" s="1051"/>
    </row>
    <row r="58" spans="1:7">
      <c r="A58" s="1050"/>
      <c r="B58" s="1050"/>
      <c r="C58" s="1050"/>
      <c r="D58" s="1050"/>
      <c r="E58" s="1050"/>
      <c r="F58" s="1051"/>
      <c r="G58" s="1051"/>
    </row>
    <row r="59" spans="1:7">
      <c r="A59" s="1050"/>
      <c r="B59" s="1050"/>
      <c r="C59" s="1050"/>
      <c r="D59" s="1050"/>
      <c r="E59" s="1050"/>
      <c r="F59" s="1051"/>
      <c r="G59" s="1051"/>
    </row>
    <row r="60" spans="1:7">
      <c r="A60" s="1050"/>
      <c r="B60" s="1050"/>
      <c r="C60" s="1050"/>
      <c r="D60" s="1050"/>
      <c r="E60" s="1050"/>
      <c r="F60" s="1051"/>
      <c r="G60" s="1051"/>
    </row>
    <row r="61" spans="1:7">
      <c r="A61" s="1050"/>
      <c r="B61" s="1050"/>
      <c r="C61" s="1050"/>
      <c r="D61" s="1050"/>
      <c r="E61" s="1050"/>
      <c r="F61" s="1051"/>
      <c r="G61" s="1051"/>
    </row>
    <row r="62" spans="1:7">
      <c r="A62" s="1050"/>
      <c r="B62" s="1050"/>
      <c r="C62" s="1050"/>
      <c r="D62" s="1050"/>
      <c r="E62" s="1050"/>
      <c r="F62" s="1051"/>
      <c r="G62" s="1051"/>
    </row>
    <row r="63" spans="1:7">
      <c r="A63" s="1050"/>
      <c r="B63" s="1050"/>
      <c r="C63" s="1050"/>
      <c r="D63" s="1050"/>
      <c r="E63" s="1050"/>
      <c r="F63" s="1051"/>
      <c r="G63" s="1051"/>
    </row>
    <row r="64" spans="1:7">
      <c r="A64" s="1050"/>
      <c r="B64" s="1050"/>
      <c r="C64" s="1050"/>
      <c r="D64" s="1050"/>
      <c r="E64" s="1050"/>
      <c r="F64" s="1051"/>
      <c r="G64" s="1051"/>
    </row>
    <row r="65" spans="1:7">
      <c r="A65" s="1050"/>
      <c r="B65" s="1050"/>
      <c r="C65" s="1050"/>
      <c r="D65" s="1050"/>
      <c r="E65" s="1050"/>
      <c r="F65" s="1051"/>
      <c r="G65" s="1051"/>
    </row>
    <row r="66" spans="1:7">
      <c r="A66" s="1050"/>
      <c r="B66" s="1050"/>
      <c r="C66" s="1050"/>
      <c r="D66" s="1050"/>
      <c r="E66" s="1050"/>
      <c r="F66" s="1051"/>
      <c r="G66" s="1051"/>
    </row>
    <row r="67" spans="1:7">
      <c r="A67" s="1050"/>
      <c r="B67" s="1050"/>
      <c r="C67" s="1050"/>
      <c r="D67" s="1050"/>
      <c r="E67" s="1050"/>
      <c r="F67" s="1051"/>
      <c r="G67" s="1051"/>
    </row>
    <row r="68" spans="1:7">
      <c r="A68" s="1050"/>
      <c r="B68" s="1050"/>
      <c r="C68" s="1050"/>
      <c r="D68" s="1050"/>
      <c r="E68" s="1050"/>
      <c r="F68" s="1051"/>
      <c r="G68" s="1051"/>
    </row>
    <row r="69" spans="1:7">
      <c r="A69" s="1050"/>
      <c r="B69" s="1050"/>
      <c r="C69" s="1050"/>
      <c r="D69" s="1050"/>
      <c r="E69" s="1050"/>
      <c r="F69" s="1051"/>
      <c r="G69" s="1051"/>
    </row>
    <row r="70" spans="1:7">
      <c r="A70" s="1050"/>
      <c r="B70" s="1050"/>
      <c r="C70" s="1050"/>
      <c r="D70" s="1050"/>
      <c r="E70" s="1050"/>
      <c r="F70" s="1051"/>
      <c r="G70" s="1051"/>
    </row>
    <row r="71" spans="1:7">
      <c r="A71" s="1050"/>
      <c r="B71" s="1050"/>
      <c r="C71" s="1050"/>
      <c r="D71" s="1050"/>
      <c r="E71" s="1050"/>
      <c r="F71" s="1051"/>
      <c r="G71" s="1051"/>
    </row>
    <row r="72" spans="1:7">
      <c r="A72" s="1050"/>
      <c r="B72" s="1050"/>
      <c r="C72" s="1050"/>
      <c r="D72" s="1050"/>
      <c r="E72" s="1050"/>
      <c r="F72" s="1051"/>
      <c r="G72" s="1051"/>
    </row>
    <row r="73" spans="1:7">
      <c r="A73" s="1050"/>
      <c r="B73" s="1050"/>
      <c r="C73" s="1050"/>
      <c r="D73" s="1050"/>
      <c r="E73" s="1050"/>
      <c r="F73" s="1051"/>
      <c r="G73" s="1051"/>
    </row>
    <row r="74" spans="1:7">
      <c r="A74" s="1050"/>
      <c r="B74" s="1050"/>
      <c r="C74" s="1050"/>
      <c r="D74" s="1050"/>
      <c r="E74" s="1050"/>
      <c r="F74" s="1051"/>
      <c r="G74" s="1051"/>
    </row>
    <row r="75" spans="1:7">
      <c r="A75" s="1050"/>
      <c r="B75" s="1050"/>
      <c r="C75" s="1050"/>
      <c r="D75" s="1050"/>
      <c r="E75" s="1050"/>
      <c r="F75" s="1051"/>
      <c r="G75" s="1051"/>
    </row>
    <row r="76" spans="1:7">
      <c r="A76" s="1050"/>
      <c r="B76" s="1050"/>
      <c r="C76" s="1050"/>
      <c r="D76" s="1050"/>
      <c r="E76" s="1050"/>
      <c r="F76" s="1051"/>
      <c r="G76" s="1051"/>
    </row>
    <row r="77" spans="1:7">
      <c r="A77" s="1050"/>
      <c r="B77" s="1050"/>
      <c r="C77" s="1050"/>
      <c r="D77" s="1050"/>
      <c r="E77" s="1050"/>
      <c r="F77" s="1051"/>
      <c r="G77" s="1051"/>
    </row>
    <row r="78" spans="1:7">
      <c r="A78" s="1050"/>
      <c r="B78" s="1050"/>
      <c r="C78" s="1050"/>
      <c r="D78" s="1050"/>
      <c r="E78" s="1050"/>
      <c r="F78" s="1051"/>
      <c r="G78" s="1051"/>
    </row>
    <row r="79" spans="1:7">
      <c r="A79" s="1050"/>
      <c r="B79" s="1050"/>
      <c r="C79" s="1050"/>
      <c r="D79" s="1050"/>
      <c r="E79" s="1050"/>
      <c r="F79" s="1051"/>
      <c r="G79" s="1051"/>
    </row>
    <row r="80" spans="1:7">
      <c r="A80" s="1050"/>
      <c r="B80" s="1050"/>
      <c r="C80" s="1050"/>
      <c r="D80" s="1050"/>
      <c r="E80" s="1050"/>
      <c r="F80" s="1051"/>
      <c r="G80" s="1051"/>
    </row>
    <row r="81" spans="1:7">
      <c r="A81" s="1050"/>
      <c r="B81" s="1050"/>
      <c r="C81" s="1050"/>
      <c r="D81" s="1050"/>
      <c r="E81" s="1050"/>
      <c r="F81" s="1051"/>
      <c r="G81" s="1051"/>
    </row>
    <row r="82" spans="1:7">
      <c r="A82" s="1050"/>
      <c r="B82" s="1050"/>
      <c r="C82" s="1050"/>
      <c r="D82" s="1050"/>
      <c r="E82" s="1050"/>
      <c r="F82" s="1051"/>
      <c r="G82" s="1051"/>
    </row>
    <row r="83" spans="1:7">
      <c r="A83" s="1050"/>
      <c r="B83" s="1050"/>
      <c r="C83" s="1050"/>
      <c r="D83" s="1050"/>
      <c r="E83" s="1050"/>
      <c r="F83" s="1051"/>
      <c r="G83" s="1051"/>
    </row>
    <row r="84" spans="1:7">
      <c r="A84" s="1050"/>
      <c r="B84" s="1050"/>
      <c r="C84" s="1050"/>
      <c r="D84" s="1050"/>
      <c r="E84" s="1050"/>
      <c r="F84" s="1051"/>
      <c r="G84" s="1051"/>
    </row>
    <row r="85" spans="1:7">
      <c r="A85" s="1050"/>
      <c r="B85" s="1050"/>
      <c r="C85" s="1050"/>
      <c r="D85" s="1050"/>
      <c r="E85" s="1050"/>
      <c r="F85" s="1051"/>
      <c r="G85" s="1051"/>
    </row>
    <row r="86" spans="1:7">
      <c r="A86" s="1050"/>
      <c r="B86" s="1050"/>
      <c r="C86" s="1050"/>
      <c r="D86" s="1050"/>
      <c r="E86" s="1050"/>
      <c r="F86" s="1051"/>
      <c r="G86" s="1051"/>
    </row>
    <row r="87" spans="1:7">
      <c r="A87" s="1050"/>
      <c r="B87" s="1050"/>
      <c r="C87" s="1050"/>
      <c r="D87" s="1050"/>
      <c r="E87" s="1050"/>
      <c r="F87" s="1051"/>
      <c r="G87" s="1051"/>
    </row>
    <row r="88" spans="1:7">
      <c r="A88" s="1050"/>
      <c r="B88" s="1050"/>
      <c r="C88" s="1050"/>
      <c r="D88" s="1050"/>
      <c r="E88" s="1050"/>
      <c r="F88" s="1051"/>
      <c r="G88" s="1051"/>
    </row>
    <row r="89" spans="1:7">
      <c r="A89" s="1050"/>
      <c r="B89" s="1050"/>
      <c r="C89" s="1050"/>
      <c r="D89" s="1050"/>
      <c r="E89" s="1050"/>
      <c r="F89" s="1051"/>
      <c r="G89" s="1051"/>
    </row>
    <row r="90" spans="1:7">
      <c r="A90" s="1050"/>
      <c r="B90" s="1050"/>
      <c r="C90" s="1050"/>
      <c r="D90" s="1050"/>
      <c r="E90" s="1050"/>
      <c r="F90" s="1051"/>
      <c r="G90" s="1051"/>
    </row>
    <row r="91" spans="1:7">
      <c r="A91" s="1050"/>
      <c r="B91" s="1050"/>
      <c r="C91" s="1050"/>
      <c r="D91" s="1050"/>
      <c r="E91" s="1050"/>
      <c r="F91" s="1051"/>
      <c r="G91" s="1051"/>
    </row>
    <row r="92" spans="1:7">
      <c r="A92" s="1050"/>
      <c r="B92" s="1050"/>
      <c r="C92" s="1050"/>
      <c r="D92" s="1050"/>
      <c r="E92" s="1050"/>
      <c r="F92" s="1051"/>
      <c r="G92" s="1051"/>
    </row>
    <row r="93" spans="1:7">
      <c r="A93" s="1050"/>
      <c r="B93" s="1050"/>
      <c r="C93" s="1050"/>
      <c r="D93" s="1050"/>
      <c r="E93" s="1050"/>
      <c r="F93" s="1051"/>
      <c r="G93" s="1051"/>
    </row>
    <row r="94" spans="1:7">
      <c r="A94" s="1050"/>
      <c r="B94" s="1050"/>
      <c r="C94" s="1050"/>
      <c r="D94" s="1050"/>
      <c r="E94" s="1050"/>
      <c r="F94" s="1051"/>
      <c r="G94" s="1051"/>
    </row>
    <row r="95" spans="1:7">
      <c r="A95" s="1050"/>
      <c r="B95" s="1050"/>
      <c r="C95" s="1050"/>
      <c r="D95" s="1050"/>
      <c r="E95" s="1050"/>
      <c r="F95" s="1051"/>
      <c r="G95" s="1051"/>
    </row>
    <row r="96" spans="1:7">
      <c r="A96" s="1050"/>
      <c r="B96" s="1050"/>
      <c r="C96" s="1050"/>
      <c r="D96" s="1050"/>
      <c r="E96" s="1050"/>
      <c r="F96" s="1051"/>
      <c r="G96" s="1051"/>
    </row>
    <row r="97" spans="1:7">
      <c r="A97" s="1050"/>
      <c r="B97" s="1050"/>
      <c r="C97" s="1050"/>
      <c r="D97" s="1050"/>
      <c r="E97" s="1050"/>
      <c r="F97" s="1051"/>
      <c r="G97" s="1051"/>
    </row>
    <row r="98" spans="1:7">
      <c r="A98" s="1050"/>
      <c r="B98" s="1050"/>
      <c r="C98" s="1050"/>
      <c r="D98" s="1050"/>
      <c r="E98" s="1050"/>
      <c r="F98" s="1051"/>
      <c r="G98" s="1051"/>
    </row>
    <row r="99" spans="1:7">
      <c r="A99" s="1050"/>
      <c r="B99" s="1050"/>
      <c r="C99" s="1050"/>
      <c r="D99" s="1050"/>
      <c r="E99" s="1050"/>
      <c r="F99" s="1051"/>
      <c r="G99" s="1051"/>
    </row>
    <row r="100" spans="1:7">
      <c r="A100" s="1050"/>
      <c r="B100" s="1050"/>
      <c r="C100" s="1050"/>
      <c r="D100" s="1050"/>
      <c r="E100" s="1050"/>
      <c r="F100" s="1051"/>
      <c r="G100" s="1051"/>
    </row>
    <row r="101" spans="1:7">
      <c r="A101" s="1050"/>
      <c r="B101" s="1050"/>
      <c r="C101" s="1050"/>
      <c r="D101" s="1050"/>
      <c r="E101" s="1050"/>
      <c r="F101" s="1051"/>
      <c r="G101" s="1051"/>
    </row>
    <row r="102" spans="1:7">
      <c r="A102" s="1050"/>
      <c r="B102" s="1050"/>
      <c r="C102" s="1050"/>
      <c r="D102" s="1050"/>
      <c r="E102" s="1050"/>
      <c r="F102" s="1051"/>
      <c r="G102" s="1051"/>
    </row>
    <row r="103" spans="1:7">
      <c r="A103" s="1050"/>
      <c r="B103" s="1050"/>
      <c r="C103" s="1050"/>
      <c r="D103" s="1050"/>
      <c r="E103" s="1050"/>
      <c r="F103" s="1051"/>
      <c r="G103" s="1051"/>
    </row>
    <row r="104" spans="1:7">
      <c r="A104" s="1050"/>
      <c r="B104" s="1050"/>
      <c r="C104" s="1050"/>
      <c r="D104" s="1050"/>
      <c r="E104" s="1050"/>
      <c r="F104" s="1051"/>
      <c r="G104" s="1051"/>
    </row>
    <row r="105" spans="1:7">
      <c r="A105" s="1050"/>
      <c r="B105" s="1050"/>
      <c r="C105" s="1050"/>
      <c r="D105" s="1050"/>
      <c r="E105" s="1050"/>
      <c r="F105" s="1051"/>
      <c r="G105" s="1051"/>
    </row>
    <row r="106" spans="1:7">
      <c r="A106" s="1050"/>
      <c r="B106" s="1050"/>
      <c r="C106" s="1050"/>
      <c r="D106" s="1050"/>
      <c r="E106" s="1050"/>
      <c r="F106" s="1051"/>
      <c r="G106" s="1051"/>
    </row>
    <row r="107" spans="1:7">
      <c r="A107" s="1050"/>
      <c r="B107" s="1050"/>
      <c r="C107" s="1050"/>
      <c r="D107" s="1050"/>
      <c r="E107" s="1050"/>
      <c r="F107" s="1051"/>
      <c r="G107" s="1051"/>
    </row>
    <row r="108" spans="1:7">
      <c r="A108" s="1050"/>
      <c r="B108" s="1050"/>
      <c r="C108" s="1050"/>
      <c r="D108" s="1050"/>
      <c r="E108" s="1050"/>
      <c r="F108" s="1051"/>
      <c r="G108" s="1051"/>
    </row>
    <row r="109" spans="1:7">
      <c r="A109" s="1050"/>
      <c r="B109" s="1050"/>
      <c r="C109" s="1050"/>
      <c r="D109" s="1050"/>
      <c r="E109" s="1050"/>
      <c r="F109" s="1051"/>
      <c r="G109" s="1051"/>
    </row>
    <row r="110" spans="1:7">
      <c r="A110" s="1050"/>
      <c r="B110" s="1050"/>
      <c r="C110" s="1050"/>
      <c r="D110" s="1050"/>
      <c r="E110" s="1050"/>
      <c r="F110" s="1051"/>
      <c r="G110" s="1051"/>
    </row>
    <row r="111" spans="1:7">
      <c r="A111" s="1050"/>
      <c r="B111" s="1050"/>
      <c r="C111" s="1050"/>
      <c r="D111" s="1050"/>
      <c r="E111" s="1050"/>
      <c r="F111" s="1051"/>
      <c r="G111" s="1051"/>
    </row>
    <row r="112" spans="1:7">
      <c r="A112" s="1050"/>
      <c r="B112" s="1050"/>
      <c r="C112" s="1050"/>
      <c r="D112" s="1050"/>
      <c r="E112" s="1050"/>
      <c r="F112" s="1051"/>
      <c r="G112" s="1051"/>
    </row>
    <row r="113" spans="1:7">
      <c r="A113" s="1050"/>
      <c r="B113" s="1050"/>
      <c r="C113" s="1050"/>
      <c r="D113" s="1050"/>
      <c r="E113" s="1050"/>
      <c r="F113" s="1051"/>
      <c r="G113" s="1051"/>
    </row>
    <row r="114" spans="1:7">
      <c r="A114" s="1050"/>
      <c r="B114" s="1050"/>
      <c r="C114" s="1050"/>
      <c r="D114" s="1050"/>
      <c r="E114" s="1050"/>
      <c r="F114" s="1051"/>
      <c r="G114" s="1051"/>
    </row>
    <row r="115" spans="1:7">
      <c r="A115" s="1050"/>
      <c r="B115" s="1050"/>
      <c r="C115" s="1050"/>
      <c r="D115" s="1050"/>
      <c r="E115" s="1050"/>
      <c r="F115" s="1051"/>
      <c r="G115" s="1051"/>
    </row>
    <row r="116" spans="1:7">
      <c r="A116" s="1050"/>
      <c r="B116" s="1050"/>
      <c r="C116" s="1050"/>
      <c r="D116" s="1050"/>
      <c r="E116" s="1050"/>
      <c r="F116" s="1051"/>
      <c r="G116" s="1051"/>
    </row>
    <row r="117" spans="1:7">
      <c r="A117" s="1050"/>
      <c r="B117" s="1050"/>
      <c r="C117" s="1050"/>
      <c r="D117" s="1050"/>
      <c r="E117" s="1050"/>
      <c r="F117" s="1051"/>
      <c r="G117" s="1051"/>
    </row>
    <row r="118" spans="1:7">
      <c r="A118" s="1050"/>
      <c r="B118" s="1050"/>
      <c r="C118" s="1050"/>
      <c r="D118" s="1050"/>
      <c r="E118" s="1050"/>
      <c r="F118" s="1051"/>
      <c r="G118" s="1051"/>
    </row>
    <row r="119" spans="1:7">
      <c r="A119" s="1050"/>
      <c r="B119" s="1050"/>
      <c r="C119" s="1050"/>
      <c r="D119" s="1050"/>
      <c r="E119" s="1050"/>
      <c r="F119" s="1051"/>
      <c r="G119" s="1051"/>
    </row>
    <row r="120" spans="1:7">
      <c r="A120" s="1050"/>
      <c r="B120" s="1050"/>
      <c r="C120" s="1050"/>
      <c r="D120" s="1050"/>
      <c r="E120" s="1050"/>
      <c r="F120" s="1051"/>
      <c r="G120" s="1051"/>
    </row>
    <row r="121" spans="1:7">
      <c r="A121" s="1050"/>
      <c r="B121" s="1050"/>
      <c r="C121" s="1050"/>
      <c r="D121" s="1050"/>
      <c r="E121" s="1050"/>
      <c r="F121" s="1051"/>
      <c r="G121" s="1051"/>
    </row>
    <row r="122" spans="1:7">
      <c r="A122" s="1050"/>
      <c r="B122" s="1050"/>
      <c r="C122" s="1050"/>
      <c r="D122" s="1050"/>
      <c r="E122" s="1050"/>
      <c r="F122" s="1051"/>
      <c r="G122" s="1051"/>
    </row>
    <row r="123" spans="1:7">
      <c r="A123" s="1050"/>
      <c r="B123" s="1050"/>
      <c r="C123" s="1050"/>
      <c r="D123" s="1050"/>
      <c r="E123" s="1050"/>
      <c r="F123" s="1051"/>
      <c r="G123" s="1051"/>
    </row>
    <row r="124" spans="1:7">
      <c r="A124" s="1050"/>
      <c r="B124" s="1050"/>
      <c r="C124" s="1050"/>
      <c r="D124" s="1050"/>
      <c r="E124" s="1050"/>
      <c r="F124" s="1051"/>
      <c r="G124" s="1051"/>
    </row>
    <row r="125" spans="1:7">
      <c r="A125" s="1050"/>
      <c r="B125" s="1050"/>
      <c r="C125" s="1050"/>
      <c r="D125" s="1050"/>
      <c r="E125" s="1050"/>
      <c r="F125" s="1051"/>
      <c r="G125" s="1051"/>
    </row>
    <row r="126" spans="1:7">
      <c r="A126" s="1050"/>
      <c r="B126" s="1050"/>
      <c r="C126" s="1050"/>
      <c r="D126" s="1050"/>
      <c r="E126" s="1050"/>
      <c r="F126" s="1051"/>
      <c r="G126" s="1051"/>
    </row>
    <row r="127" spans="1:7">
      <c r="A127" s="1050"/>
      <c r="B127" s="1050"/>
      <c r="C127" s="1050"/>
      <c r="D127" s="1050"/>
      <c r="E127" s="1050"/>
      <c r="F127" s="1051"/>
      <c r="G127" s="1051"/>
    </row>
    <row r="128" spans="1:7">
      <c r="A128" s="1050"/>
      <c r="B128" s="1050"/>
      <c r="C128" s="1050"/>
      <c r="D128" s="1050"/>
      <c r="E128" s="1050"/>
      <c r="F128" s="1051"/>
      <c r="G128" s="1051"/>
    </row>
    <row r="129" spans="1:7">
      <c r="A129" s="1050"/>
      <c r="B129" s="1050"/>
      <c r="C129" s="1050"/>
      <c r="D129" s="1050"/>
      <c r="E129" s="1050"/>
      <c r="F129" s="1051"/>
      <c r="G129" s="1051"/>
    </row>
    <row r="130" spans="1:7">
      <c r="A130" s="1050"/>
      <c r="B130" s="1050"/>
      <c r="C130" s="1050"/>
      <c r="D130" s="1050"/>
      <c r="E130" s="1050"/>
      <c r="F130" s="1051"/>
      <c r="G130" s="1051"/>
    </row>
    <row r="131" spans="1:7">
      <c r="A131" s="1050"/>
      <c r="B131" s="1050"/>
      <c r="C131" s="1050"/>
      <c r="D131" s="1050"/>
      <c r="E131" s="1050"/>
      <c r="F131" s="1051"/>
      <c r="G131" s="1051"/>
    </row>
    <row r="132" spans="1:7">
      <c r="A132" s="1050"/>
      <c r="B132" s="1050"/>
      <c r="C132" s="1050"/>
      <c r="D132" s="1050"/>
      <c r="E132" s="1050"/>
      <c r="F132" s="1051"/>
      <c r="G132" s="1051"/>
    </row>
    <row r="133" spans="1:7">
      <c r="A133" s="1050"/>
      <c r="B133" s="1050"/>
      <c r="C133" s="1050"/>
      <c r="D133" s="1050"/>
      <c r="E133" s="1050"/>
      <c r="F133" s="1051"/>
      <c r="G133" s="1051"/>
    </row>
    <row r="134" spans="1:7">
      <c r="A134" s="1050"/>
      <c r="B134" s="1050"/>
      <c r="C134" s="1050"/>
      <c r="D134" s="1050"/>
      <c r="E134" s="1050"/>
      <c r="F134" s="1051"/>
      <c r="G134" s="1051"/>
    </row>
    <row r="135" spans="1:7">
      <c r="A135" s="1050"/>
      <c r="B135" s="1050"/>
      <c r="C135" s="1050"/>
      <c r="D135" s="1050"/>
      <c r="E135" s="1050"/>
      <c r="F135" s="1051"/>
      <c r="G135" s="1051"/>
    </row>
    <row r="136" spans="1:7">
      <c r="A136" s="1050"/>
      <c r="B136" s="1050"/>
      <c r="C136" s="1050"/>
      <c r="D136" s="1050"/>
      <c r="E136" s="1050"/>
      <c r="F136" s="1051"/>
      <c r="G136" s="1051"/>
    </row>
    <row r="137" spans="1:7">
      <c r="A137" s="1050"/>
      <c r="B137" s="1050"/>
      <c r="C137" s="1050"/>
      <c r="D137" s="1050"/>
      <c r="E137" s="1050"/>
      <c r="F137" s="1051"/>
      <c r="G137" s="1051"/>
    </row>
    <row r="138" spans="1:7">
      <c r="A138" s="1050"/>
      <c r="B138" s="1050"/>
      <c r="C138" s="1050"/>
      <c r="D138" s="1050"/>
      <c r="E138" s="1050"/>
      <c r="F138" s="1051"/>
      <c r="G138" s="1051"/>
    </row>
    <row r="139" spans="1:7">
      <c r="A139" s="1050"/>
      <c r="B139" s="1050"/>
      <c r="C139" s="1050"/>
      <c r="D139" s="1050"/>
      <c r="E139" s="1050"/>
      <c r="F139" s="1051"/>
      <c r="G139" s="1051"/>
    </row>
    <row r="140" spans="1:7">
      <c r="A140" s="1050"/>
      <c r="B140" s="1050"/>
      <c r="C140" s="1050"/>
      <c r="D140" s="1050"/>
      <c r="E140" s="1050"/>
      <c r="F140" s="1051"/>
      <c r="G140" s="1051"/>
    </row>
    <row r="141" spans="1:7">
      <c r="A141" s="1050"/>
      <c r="B141" s="1050"/>
      <c r="C141" s="1050"/>
      <c r="D141" s="1050"/>
      <c r="E141" s="1050"/>
      <c r="F141" s="1051"/>
      <c r="G141" s="1051"/>
    </row>
    <row r="142" spans="1:7">
      <c r="A142" s="1050"/>
      <c r="B142" s="1050"/>
      <c r="C142" s="1050"/>
      <c r="D142" s="1050"/>
      <c r="E142" s="1050"/>
      <c r="F142" s="1051"/>
      <c r="G142" s="1051"/>
    </row>
    <row r="143" spans="1:7">
      <c r="A143" s="1050"/>
      <c r="B143" s="1050"/>
      <c r="C143" s="1050"/>
      <c r="D143" s="1050"/>
      <c r="E143" s="1050"/>
      <c r="F143" s="1051"/>
      <c r="G143" s="1051"/>
    </row>
    <row r="144" spans="1:7">
      <c r="A144" s="1050"/>
      <c r="B144" s="1050"/>
      <c r="C144" s="1050"/>
      <c r="D144" s="1050"/>
      <c r="E144" s="1050"/>
      <c r="F144" s="1051"/>
      <c r="G144" s="1051"/>
    </row>
    <row r="145" spans="1:7">
      <c r="A145" s="1050"/>
      <c r="B145" s="1050"/>
      <c r="C145" s="1050"/>
      <c r="D145" s="1050"/>
      <c r="E145" s="1050"/>
      <c r="F145" s="1051"/>
      <c r="G145" s="1051"/>
    </row>
    <row r="146" spans="1:7">
      <c r="A146" s="1050"/>
      <c r="B146" s="1050"/>
      <c r="C146" s="1050"/>
      <c r="D146" s="1050"/>
      <c r="E146" s="1050"/>
      <c r="F146" s="1051"/>
      <c r="G146" s="1051"/>
    </row>
    <row r="147" spans="1:7">
      <c r="A147" s="1050"/>
      <c r="B147" s="1050"/>
      <c r="C147" s="1050"/>
      <c r="D147" s="1050"/>
      <c r="E147" s="1050"/>
      <c r="F147" s="1051"/>
      <c r="G147" s="1051"/>
    </row>
    <row r="148" spans="1:7">
      <c r="A148" s="1050"/>
      <c r="B148" s="1050"/>
      <c r="C148" s="1050"/>
      <c r="D148" s="1050"/>
      <c r="E148" s="1050"/>
      <c r="F148" s="1051"/>
      <c r="G148" s="1051"/>
    </row>
    <row r="149" spans="1:7">
      <c r="A149" s="1050"/>
      <c r="B149" s="1050"/>
      <c r="C149" s="1050"/>
      <c r="D149" s="1050"/>
      <c r="E149" s="1050"/>
      <c r="F149" s="1051"/>
      <c r="G149" s="1051"/>
    </row>
    <row r="150" spans="1:7">
      <c r="A150" s="1050"/>
      <c r="B150" s="1050"/>
      <c r="C150" s="1050"/>
      <c r="D150" s="1050"/>
      <c r="E150" s="1050"/>
      <c r="F150" s="1051"/>
      <c r="G150" s="1051"/>
    </row>
    <row r="151" spans="1:7">
      <c r="A151" s="1050"/>
      <c r="B151" s="1050"/>
      <c r="C151" s="1050"/>
      <c r="D151" s="1050"/>
      <c r="E151" s="1050"/>
      <c r="F151" s="1051"/>
      <c r="G151" s="1051"/>
    </row>
    <row r="152" spans="1:7">
      <c r="A152" s="1050"/>
      <c r="B152" s="1050"/>
      <c r="C152" s="1050"/>
      <c r="D152" s="1050"/>
      <c r="E152" s="1050"/>
      <c r="F152" s="1051"/>
      <c r="G152" s="1051"/>
    </row>
    <row r="153" spans="1:7">
      <c r="A153" s="1050"/>
      <c r="B153" s="1050"/>
      <c r="C153" s="1050"/>
      <c r="D153" s="1050"/>
      <c r="E153" s="1050"/>
      <c r="F153" s="1051"/>
      <c r="G153" s="1051"/>
    </row>
    <row r="154" spans="1:7">
      <c r="A154" s="1050"/>
      <c r="B154" s="1050"/>
      <c r="C154" s="1050"/>
      <c r="D154" s="1050"/>
      <c r="E154" s="1050"/>
      <c r="F154" s="1051"/>
      <c r="G154" s="1051"/>
    </row>
    <row r="155" spans="1:7">
      <c r="A155" s="1050"/>
      <c r="B155" s="1050"/>
      <c r="C155" s="1050"/>
      <c r="D155" s="1050"/>
      <c r="E155" s="1050"/>
      <c r="F155" s="1051"/>
      <c r="G155" s="1051"/>
    </row>
    <row r="156" spans="1:7">
      <c r="A156" s="1050"/>
      <c r="B156" s="1050"/>
      <c r="C156" s="1050"/>
      <c r="D156" s="1050"/>
      <c r="E156" s="1050"/>
      <c r="F156" s="1051"/>
      <c r="G156" s="1051"/>
    </row>
    <row r="157" spans="1:7">
      <c r="A157" s="1050"/>
      <c r="B157" s="1050"/>
      <c r="C157" s="1050"/>
      <c r="D157" s="1050"/>
      <c r="E157" s="1050"/>
      <c r="F157" s="1051"/>
      <c r="G157" s="1051"/>
    </row>
    <row r="158" spans="1:7">
      <c r="A158" s="1050"/>
      <c r="B158" s="1050"/>
      <c r="C158" s="1050"/>
      <c r="D158" s="1050"/>
      <c r="E158" s="1050"/>
      <c r="F158" s="1051"/>
      <c r="G158" s="1051"/>
    </row>
    <row r="159" spans="1:7">
      <c r="A159" s="1050"/>
      <c r="B159" s="1050"/>
      <c r="C159" s="1050"/>
      <c r="D159" s="1050"/>
      <c r="E159" s="1050"/>
      <c r="F159" s="1051"/>
      <c r="G159" s="1051"/>
    </row>
    <row r="160" spans="1:7">
      <c r="A160" s="1050"/>
      <c r="B160" s="1050"/>
      <c r="C160" s="1050"/>
      <c r="D160" s="1050"/>
      <c r="E160" s="1050"/>
      <c r="F160" s="1051"/>
      <c r="G160" s="1051"/>
    </row>
    <row r="161" spans="1:7">
      <c r="A161" s="1050"/>
      <c r="B161" s="1050"/>
      <c r="C161" s="1050"/>
      <c r="D161" s="1050"/>
      <c r="E161" s="1050"/>
      <c r="F161" s="1051"/>
      <c r="G161" s="1051"/>
    </row>
    <row r="162" spans="1:7">
      <c r="A162" s="1050"/>
      <c r="B162" s="1050"/>
      <c r="C162" s="1050"/>
      <c r="D162" s="1050"/>
      <c r="E162" s="1050"/>
      <c r="F162" s="1051"/>
      <c r="G162" s="1051"/>
    </row>
    <row r="163" spans="1:7">
      <c r="A163" s="1050"/>
      <c r="B163" s="1050"/>
      <c r="C163" s="1050"/>
      <c r="D163" s="1050"/>
      <c r="E163" s="1050"/>
      <c r="F163" s="1051"/>
      <c r="G163" s="1051"/>
    </row>
    <row r="164" spans="1:7">
      <c r="A164" s="1050"/>
      <c r="B164" s="1050"/>
      <c r="C164" s="1050"/>
      <c r="D164" s="1050"/>
      <c r="E164" s="1050"/>
      <c r="F164" s="1051"/>
      <c r="G164" s="1051"/>
    </row>
    <row r="165" spans="1:7">
      <c r="A165" s="1050"/>
      <c r="B165" s="1050"/>
      <c r="C165" s="1050"/>
      <c r="D165" s="1050"/>
      <c r="E165" s="1050"/>
      <c r="F165" s="1051"/>
      <c r="G165" s="1051"/>
    </row>
    <row r="166" spans="1:7">
      <c r="A166" s="1050"/>
      <c r="B166" s="1050"/>
      <c r="C166" s="1050"/>
      <c r="D166" s="1050"/>
      <c r="E166" s="1050"/>
      <c r="F166" s="1051"/>
      <c r="G166" s="1051"/>
    </row>
    <row r="167" spans="1:7">
      <c r="A167" s="1050"/>
      <c r="B167" s="1050"/>
      <c r="C167" s="1050"/>
      <c r="D167" s="1050"/>
      <c r="E167" s="1050"/>
      <c r="F167" s="1051"/>
      <c r="G167" s="1051"/>
    </row>
    <row r="168" spans="1:7">
      <c r="A168" s="1050"/>
      <c r="B168" s="1050"/>
      <c r="C168" s="1050"/>
      <c r="D168" s="1050"/>
      <c r="E168" s="1050"/>
      <c r="F168" s="1051"/>
      <c r="G168" s="1051"/>
    </row>
    <row r="169" spans="1:7">
      <c r="A169" s="1050"/>
      <c r="B169" s="1050"/>
      <c r="C169" s="1050"/>
      <c r="D169" s="1050"/>
      <c r="E169" s="1050"/>
      <c r="F169" s="1051"/>
      <c r="G169" s="1051"/>
    </row>
    <row r="170" spans="1:7">
      <c r="A170" s="1050"/>
      <c r="B170" s="1050"/>
      <c r="C170" s="1050"/>
      <c r="D170" s="1050"/>
      <c r="E170" s="1050"/>
      <c r="F170" s="1051"/>
      <c r="G170" s="1051"/>
    </row>
    <row r="171" spans="1:7">
      <c r="A171" s="1050"/>
      <c r="B171" s="1050"/>
      <c r="C171" s="1050"/>
      <c r="D171" s="1050"/>
      <c r="E171" s="1050"/>
      <c r="F171" s="1051"/>
      <c r="G171" s="1051"/>
    </row>
    <row r="172" spans="1:7">
      <c r="A172" s="1050"/>
      <c r="B172" s="1050"/>
      <c r="C172" s="1050"/>
      <c r="D172" s="1050"/>
      <c r="E172" s="1050"/>
      <c r="F172" s="1051"/>
      <c r="G172" s="1051"/>
    </row>
    <row r="173" spans="1:7">
      <c r="A173" s="1050"/>
      <c r="B173" s="1050"/>
      <c r="C173" s="1050"/>
      <c r="D173" s="1050"/>
      <c r="E173" s="1050"/>
      <c r="F173" s="1051"/>
      <c r="G173" s="1051"/>
    </row>
    <row r="174" spans="1:7">
      <c r="A174" s="1050"/>
      <c r="B174" s="1050"/>
      <c r="C174" s="1050"/>
      <c r="D174" s="1050"/>
      <c r="E174" s="1050"/>
      <c r="F174" s="1051"/>
      <c r="G174" s="1051"/>
    </row>
    <row r="175" spans="1:7">
      <c r="A175" s="1050"/>
      <c r="B175" s="1050"/>
      <c r="C175" s="1050"/>
      <c r="D175" s="1050"/>
      <c r="E175" s="1050"/>
      <c r="F175" s="1051"/>
      <c r="G175" s="1051"/>
    </row>
    <row r="176" spans="1:7">
      <c r="A176" s="1050"/>
      <c r="B176" s="1050"/>
      <c r="C176" s="1050"/>
      <c r="D176" s="1050"/>
      <c r="E176" s="1050"/>
      <c r="F176" s="1051"/>
      <c r="G176" s="1051"/>
    </row>
    <row r="177" spans="1:7">
      <c r="A177" s="1050"/>
      <c r="B177" s="1050"/>
      <c r="C177" s="1050"/>
      <c r="D177" s="1050"/>
      <c r="E177" s="1050"/>
      <c r="F177" s="1051"/>
      <c r="G177" s="1051"/>
    </row>
    <row r="178" spans="1:7">
      <c r="A178" s="1050"/>
      <c r="B178" s="1050"/>
      <c r="C178" s="1050"/>
      <c r="D178" s="1050"/>
      <c r="E178" s="1050"/>
      <c r="F178" s="1051"/>
      <c r="G178" s="1051"/>
    </row>
    <row r="179" spans="1:7">
      <c r="A179" s="1050"/>
      <c r="B179" s="1050"/>
      <c r="C179" s="1050"/>
      <c r="D179" s="1050"/>
      <c r="E179" s="1050"/>
      <c r="F179" s="1051"/>
      <c r="G179" s="1051"/>
    </row>
    <row r="180" spans="1:7">
      <c r="A180" s="1050"/>
      <c r="B180" s="1050"/>
      <c r="C180" s="1050"/>
      <c r="D180" s="1050"/>
      <c r="E180" s="1050"/>
      <c r="F180" s="1051"/>
      <c r="G180" s="1051"/>
    </row>
    <row r="181" spans="1:7">
      <c r="A181" s="1050"/>
      <c r="B181" s="1050"/>
      <c r="C181" s="1050"/>
      <c r="D181" s="1050"/>
      <c r="E181" s="1050"/>
      <c r="F181" s="1051"/>
      <c r="G181" s="1051"/>
    </row>
    <row r="182" spans="1:7">
      <c r="A182" s="1050"/>
      <c r="B182" s="1050"/>
      <c r="C182" s="1050"/>
      <c r="D182" s="1050"/>
      <c r="E182" s="1050"/>
      <c r="F182" s="1051"/>
      <c r="G182" s="1051"/>
    </row>
    <row r="183" spans="1:7">
      <c r="A183" s="1050"/>
      <c r="B183" s="1050"/>
      <c r="C183" s="1050"/>
      <c r="D183" s="1050"/>
      <c r="E183" s="1050"/>
      <c r="F183" s="1051"/>
      <c r="G183" s="1051"/>
    </row>
    <row r="184" spans="1:7">
      <c r="A184" s="1050"/>
      <c r="B184" s="1050"/>
      <c r="C184" s="1050"/>
      <c r="D184" s="1050"/>
      <c r="E184" s="1050"/>
      <c r="F184" s="1051"/>
      <c r="G184" s="1051"/>
    </row>
    <row r="185" spans="1:7">
      <c r="A185" s="1050"/>
      <c r="B185" s="1050"/>
      <c r="C185" s="1050"/>
      <c r="D185" s="1050"/>
      <c r="E185" s="1050"/>
      <c r="F185" s="1051"/>
      <c r="G185" s="1051"/>
    </row>
    <row r="186" spans="1:7">
      <c r="A186" s="1050"/>
      <c r="B186" s="1050"/>
      <c r="C186" s="1050"/>
      <c r="D186" s="1050"/>
      <c r="E186" s="1050"/>
      <c r="F186" s="1051"/>
      <c r="G186" s="1051"/>
    </row>
    <row r="187" spans="1:7">
      <c r="A187" s="1050"/>
      <c r="B187" s="1050"/>
      <c r="C187" s="1050"/>
      <c r="D187" s="1050"/>
      <c r="E187" s="1050"/>
      <c r="F187" s="1051"/>
      <c r="G187" s="1051"/>
    </row>
    <row r="188" spans="1:7">
      <c r="A188" s="1050"/>
      <c r="B188" s="1050"/>
      <c r="C188" s="1050"/>
      <c r="D188" s="1050"/>
      <c r="E188" s="1050"/>
      <c r="F188" s="1051"/>
      <c r="G188" s="1051"/>
    </row>
    <row r="189" spans="1:7">
      <c r="A189" s="1050"/>
      <c r="B189" s="1050"/>
      <c r="C189" s="1050"/>
      <c r="D189" s="1050"/>
      <c r="E189" s="1050"/>
      <c r="F189" s="1051"/>
      <c r="G189" s="1051"/>
    </row>
    <row r="190" spans="1:7">
      <c r="A190" s="1050"/>
      <c r="B190" s="1050"/>
      <c r="C190" s="1050"/>
      <c r="D190" s="1050"/>
      <c r="E190" s="1050"/>
      <c r="F190" s="1051"/>
      <c r="G190" s="1051"/>
    </row>
    <row r="191" spans="1:7">
      <c r="A191" s="1050"/>
      <c r="B191" s="1050"/>
      <c r="C191" s="1050"/>
      <c r="D191" s="1050"/>
      <c r="E191" s="1050"/>
      <c r="F191" s="1051"/>
      <c r="G191" s="1051"/>
    </row>
    <row r="192" spans="1:7">
      <c r="A192" s="1050"/>
      <c r="B192" s="1050"/>
      <c r="C192" s="1050"/>
      <c r="D192" s="1050"/>
      <c r="E192" s="1050"/>
      <c r="F192" s="1051"/>
      <c r="G192" s="1051"/>
    </row>
    <row r="193" spans="1:7">
      <c r="A193" s="1050"/>
      <c r="B193" s="1050"/>
      <c r="C193" s="1050"/>
      <c r="D193" s="1050"/>
      <c r="E193" s="1050"/>
      <c r="F193" s="1051"/>
      <c r="G193" s="1051"/>
    </row>
    <row r="194" spans="1:7">
      <c r="A194" s="1050"/>
      <c r="B194" s="1050"/>
      <c r="C194" s="1050"/>
      <c r="D194" s="1050"/>
      <c r="E194" s="1050"/>
      <c r="F194" s="1051"/>
      <c r="G194" s="1051"/>
    </row>
    <row r="195" spans="1:7">
      <c r="A195" s="1050"/>
      <c r="B195" s="1050"/>
      <c r="C195" s="1050"/>
      <c r="D195" s="1050"/>
      <c r="E195" s="1050"/>
      <c r="F195" s="1051"/>
      <c r="G195" s="1051"/>
    </row>
    <row r="196" spans="1:7">
      <c r="A196" s="1050"/>
      <c r="B196" s="1050"/>
      <c r="C196" s="1050"/>
      <c r="D196" s="1050"/>
      <c r="E196" s="1050"/>
      <c r="F196" s="1051"/>
      <c r="G196" s="1051"/>
    </row>
    <row r="197" spans="1:7">
      <c r="A197" s="1050"/>
      <c r="B197" s="1050"/>
      <c r="C197" s="1050"/>
      <c r="D197" s="1050"/>
      <c r="E197" s="1050"/>
      <c r="F197" s="1051"/>
      <c r="G197" s="1051"/>
    </row>
    <row r="198" spans="1:7">
      <c r="A198" s="1050"/>
      <c r="B198" s="1050"/>
      <c r="C198" s="1050"/>
      <c r="D198" s="1050"/>
      <c r="E198" s="1050"/>
      <c r="F198" s="1051"/>
      <c r="G198" s="1051"/>
    </row>
    <row r="199" spans="1:7">
      <c r="A199" s="1050"/>
      <c r="B199" s="1050"/>
      <c r="C199" s="1050"/>
      <c r="D199" s="1050"/>
      <c r="E199" s="1050"/>
      <c r="F199" s="1051"/>
      <c r="G199" s="1051"/>
    </row>
    <row r="200" spans="1:7">
      <c r="A200" s="1050"/>
      <c r="B200" s="1050"/>
      <c r="C200" s="1050"/>
      <c r="D200" s="1050"/>
      <c r="E200" s="1050"/>
      <c r="F200" s="1051"/>
      <c r="G200" s="1051"/>
    </row>
    <row r="201" spans="1:7">
      <c r="A201" s="1050"/>
      <c r="B201" s="1050"/>
      <c r="C201" s="1050"/>
      <c r="D201" s="1050"/>
      <c r="E201" s="1050"/>
      <c r="F201" s="1051"/>
      <c r="G201" s="1051"/>
    </row>
    <row r="202" spans="1:7">
      <c r="A202" s="1050"/>
      <c r="B202" s="1050"/>
      <c r="C202" s="1050"/>
      <c r="D202" s="1050"/>
      <c r="E202" s="1050"/>
      <c r="F202" s="1051"/>
      <c r="G202" s="1051"/>
    </row>
    <row r="203" spans="1:7">
      <c r="A203" s="1050"/>
      <c r="B203" s="1050"/>
      <c r="C203" s="1050"/>
      <c r="D203" s="1050"/>
      <c r="E203" s="1050"/>
      <c r="F203" s="1051"/>
      <c r="G203" s="1051"/>
    </row>
    <row r="204" spans="1:7">
      <c r="A204" s="1050"/>
      <c r="B204" s="1050"/>
      <c r="C204" s="1050"/>
      <c r="D204" s="1050"/>
      <c r="E204" s="1050"/>
      <c r="F204" s="1051"/>
      <c r="G204" s="1051"/>
    </row>
    <row r="205" spans="1:7">
      <c r="A205" s="1050"/>
      <c r="B205" s="1050"/>
      <c r="C205" s="1050"/>
      <c r="D205" s="1050"/>
      <c r="E205" s="1050"/>
      <c r="F205" s="1051"/>
      <c r="G205" s="1051"/>
    </row>
    <row r="206" spans="1:7">
      <c r="A206" s="1050"/>
      <c r="B206" s="1050"/>
      <c r="C206" s="1050"/>
      <c r="D206" s="1050"/>
      <c r="E206" s="1050"/>
      <c r="F206" s="1051"/>
      <c r="G206" s="1051"/>
    </row>
    <row r="207" spans="1:7">
      <c r="A207" s="1050"/>
      <c r="B207" s="1050"/>
      <c r="C207" s="1050"/>
      <c r="D207" s="1050"/>
      <c r="E207" s="1050"/>
      <c r="F207" s="1051"/>
      <c r="G207" s="1051"/>
    </row>
    <row r="208" spans="1:7">
      <c r="A208" s="1050"/>
      <c r="B208" s="1050"/>
      <c r="C208" s="1050"/>
      <c r="D208" s="1050"/>
      <c r="E208" s="1050"/>
      <c r="F208" s="1051"/>
      <c r="G208" s="1051"/>
    </row>
    <row r="209" spans="1:7">
      <c r="A209" s="1050"/>
      <c r="B209" s="1050"/>
      <c r="C209" s="1050"/>
      <c r="D209" s="1050"/>
      <c r="E209" s="1050"/>
      <c r="F209" s="1051"/>
      <c r="G209" s="1051"/>
    </row>
    <row r="210" spans="1:7">
      <c r="A210" s="1050"/>
      <c r="B210" s="1050"/>
      <c r="C210" s="1050"/>
      <c r="D210" s="1050"/>
      <c r="E210" s="1050"/>
      <c r="F210" s="1051"/>
      <c r="G210" s="1051"/>
    </row>
    <row r="211" spans="1:7">
      <c r="A211" s="1050"/>
      <c r="B211" s="1050"/>
      <c r="C211" s="1050"/>
      <c r="D211" s="1050"/>
      <c r="E211" s="1050"/>
      <c r="F211" s="1051"/>
      <c r="G211" s="1051"/>
    </row>
    <row r="212" spans="1:7">
      <c r="A212" s="1050"/>
      <c r="B212" s="1050"/>
      <c r="C212" s="1050"/>
      <c r="D212" s="1050"/>
      <c r="E212" s="1050"/>
      <c r="F212" s="1051"/>
      <c r="G212" s="1051"/>
    </row>
    <row r="213" spans="1:7">
      <c r="A213" s="1050"/>
      <c r="B213" s="1050"/>
      <c r="C213" s="1050"/>
      <c r="D213" s="1050"/>
      <c r="E213" s="1050"/>
      <c r="F213" s="1051"/>
      <c r="G213" s="1051"/>
    </row>
    <row r="214" spans="1:7">
      <c r="A214" s="1050"/>
      <c r="B214" s="1050"/>
      <c r="C214" s="1050"/>
      <c r="D214" s="1050"/>
      <c r="E214" s="1050"/>
      <c r="F214" s="1051"/>
      <c r="G214" s="1051"/>
    </row>
    <row r="215" spans="1:7">
      <c r="A215" s="1050"/>
      <c r="B215" s="1050"/>
      <c r="C215" s="1050"/>
      <c r="D215" s="1050"/>
      <c r="E215" s="1050"/>
      <c r="F215" s="1051"/>
      <c r="G215" s="1051"/>
    </row>
    <row r="216" spans="1:7">
      <c r="A216" s="1050"/>
      <c r="B216" s="1050"/>
      <c r="C216" s="1050"/>
      <c r="D216" s="1050"/>
      <c r="E216" s="1050"/>
      <c r="F216" s="1051"/>
      <c r="G216" s="1051"/>
    </row>
    <row r="217" spans="1:7">
      <c r="A217" s="1050"/>
      <c r="B217" s="1050"/>
      <c r="C217" s="1050"/>
      <c r="D217" s="1050"/>
      <c r="E217" s="1050"/>
      <c r="F217" s="1051"/>
      <c r="G217" s="1051"/>
    </row>
    <row r="218" spans="1:7">
      <c r="A218" s="1050"/>
      <c r="B218" s="1050"/>
      <c r="C218" s="1050"/>
      <c r="D218" s="1050"/>
      <c r="E218" s="1050"/>
      <c r="F218" s="1051"/>
      <c r="G218" s="1051"/>
    </row>
    <row r="219" spans="1:7">
      <c r="A219" s="1050"/>
      <c r="B219" s="1050"/>
      <c r="C219" s="1050"/>
      <c r="D219" s="1050"/>
      <c r="E219" s="1050"/>
      <c r="F219" s="1051"/>
      <c r="G219" s="1051"/>
    </row>
    <row r="220" spans="1:7">
      <c r="A220" s="1050"/>
      <c r="B220" s="1050"/>
      <c r="C220" s="1050"/>
      <c r="D220" s="1050"/>
      <c r="E220" s="1050"/>
      <c r="F220" s="1051"/>
      <c r="G220" s="1051"/>
    </row>
    <row r="221" spans="1:7">
      <c r="A221" s="1050"/>
      <c r="B221" s="1050"/>
      <c r="C221" s="1050"/>
      <c r="D221" s="1050"/>
      <c r="E221" s="1050"/>
      <c r="F221" s="1051"/>
      <c r="G221" s="1051"/>
    </row>
    <row r="222" spans="1:7">
      <c r="A222" s="1050"/>
      <c r="B222" s="1050"/>
      <c r="C222" s="1050"/>
      <c r="D222" s="1050"/>
      <c r="E222" s="1050"/>
      <c r="F222" s="1051"/>
      <c r="G222" s="1051"/>
    </row>
    <row r="223" spans="1:7">
      <c r="A223" s="1050"/>
      <c r="B223" s="1050"/>
      <c r="C223" s="1050"/>
      <c r="D223" s="1050"/>
      <c r="E223" s="1050"/>
      <c r="F223" s="1051"/>
      <c r="G223" s="1051"/>
    </row>
    <row r="224" spans="1:7">
      <c r="A224" s="1050"/>
      <c r="B224" s="1050"/>
      <c r="C224" s="1050"/>
      <c r="D224" s="1050"/>
      <c r="E224" s="1050"/>
      <c r="F224" s="1051"/>
      <c r="G224" s="1051"/>
    </row>
    <row r="225" spans="1:7">
      <c r="A225" s="1050"/>
      <c r="B225" s="1050"/>
      <c r="C225" s="1050"/>
      <c r="D225" s="1050"/>
      <c r="E225" s="1050"/>
      <c r="F225" s="1051"/>
      <c r="G225" s="1051"/>
    </row>
    <row r="226" spans="1:7">
      <c r="A226" s="1050"/>
      <c r="B226" s="1050"/>
      <c r="C226" s="1050"/>
      <c r="D226" s="1050"/>
      <c r="E226" s="1050"/>
      <c r="F226" s="1051"/>
      <c r="G226" s="1051"/>
    </row>
    <row r="227" spans="1:7">
      <c r="A227" s="1050"/>
      <c r="B227" s="1050"/>
      <c r="C227" s="1050"/>
      <c r="D227" s="1050"/>
      <c r="E227" s="1050"/>
      <c r="F227" s="1051"/>
      <c r="G227" s="1051"/>
    </row>
    <row r="228" spans="1:7">
      <c r="A228" s="1050"/>
      <c r="B228" s="1050"/>
      <c r="C228" s="1050"/>
      <c r="D228" s="1050"/>
      <c r="E228" s="1050"/>
      <c r="F228" s="1051"/>
      <c r="G228" s="1051"/>
    </row>
    <row r="229" spans="1:7">
      <c r="A229" s="1050"/>
      <c r="B229" s="1050"/>
      <c r="C229" s="1050"/>
      <c r="D229" s="1050"/>
      <c r="E229" s="1050"/>
      <c r="F229" s="1051"/>
      <c r="G229" s="1051"/>
    </row>
    <row r="230" spans="1:7">
      <c r="A230" s="1050"/>
      <c r="B230" s="1050"/>
      <c r="C230" s="1050"/>
      <c r="D230" s="1050"/>
      <c r="E230" s="1050"/>
      <c r="F230" s="1051"/>
      <c r="G230" s="1051"/>
    </row>
    <row r="231" spans="1:7">
      <c r="A231" s="1050"/>
      <c r="B231" s="1050"/>
      <c r="C231" s="1050"/>
      <c r="D231" s="1050"/>
      <c r="E231" s="1050"/>
      <c r="F231" s="1051"/>
      <c r="G231" s="1051"/>
    </row>
    <row r="232" spans="1:7">
      <c r="A232" s="1050"/>
      <c r="B232" s="1050"/>
      <c r="C232" s="1050"/>
      <c r="D232" s="1050"/>
      <c r="E232" s="1050"/>
      <c r="F232" s="1051"/>
      <c r="G232" s="1051"/>
    </row>
    <row r="233" spans="1:7">
      <c r="A233" s="1050"/>
      <c r="B233" s="1050"/>
      <c r="C233" s="1050"/>
      <c r="D233" s="1050"/>
      <c r="E233" s="1050"/>
      <c r="F233" s="1051"/>
      <c r="G233" s="1051"/>
    </row>
    <row r="234" spans="1:7">
      <c r="A234" s="1050"/>
      <c r="B234" s="1050"/>
      <c r="C234" s="1050"/>
      <c r="D234" s="1050"/>
      <c r="E234" s="1050"/>
      <c r="F234" s="1051"/>
      <c r="G234" s="1051"/>
    </row>
    <row r="235" spans="1:7">
      <c r="A235" s="1050"/>
      <c r="B235" s="1050"/>
      <c r="C235" s="1050"/>
      <c r="D235" s="1050"/>
      <c r="E235" s="1050"/>
      <c r="F235" s="1051"/>
      <c r="G235" s="1051"/>
    </row>
    <row r="236" spans="1:7">
      <c r="A236" s="1050"/>
      <c r="B236" s="1050"/>
      <c r="C236" s="1050"/>
      <c r="D236" s="1050"/>
      <c r="E236" s="1050"/>
      <c r="F236" s="1051"/>
      <c r="G236" s="1051"/>
    </row>
    <row r="237" spans="1:7">
      <c r="A237" s="1050"/>
      <c r="B237" s="1050"/>
      <c r="C237" s="1050"/>
      <c r="D237" s="1050"/>
      <c r="E237" s="1050"/>
      <c r="F237" s="1051"/>
      <c r="G237" s="1051"/>
    </row>
    <row r="238" spans="1:7">
      <c r="A238" s="1050"/>
      <c r="B238" s="1050"/>
      <c r="C238" s="1050"/>
      <c r="D238" s="1050"/>
      <c r="E238" s="1050"/>
      <c r="F238" s="1051"/>
      <c r="G238" s="1051"/>
    </row>
    <row r="239" spans="1:7">
      <c r="A239" s="1050"/>
      <c r="B239" s="1050"/>
      <c r="C239" s="1050"/>
      <c r="D239" s="1050"/>
      <c r="E239" s="1050"/>
      <c r="F239" s="1051"/>
      <c r="G239" s="1051"/>
    </row>
    <row r="240" spans="1:7">
      <c r="A240" s="1050"/>
      <c r="B240" s="1050"/>
      <c r="C240" s="1050"/>
      <c r="D240" s="1050"/>
      <c r="E240" s="1050"/>
      <c r="F240" s="1051"/>
      <c r="G240" s="1051"/>
    </row>
    <row r="241" spans="1:7">
      <c r="A241" s="1050"/>
      <c r="B241" s="1050"/>
      <c r="C241" s="1050"/>
      <c r="D241" s="1050"/>
      <c r="E241" s="1050"/>
      <c r="F241" s="1051"/>
      <c r="G241" s="1051"/>
    </row>
    <row r="242" spans="1:7">
      <c r="A242" s="1050"/>
      <c r="B242" s="1050"/>
      <c r="C242" s="1050"/>
      <c r="D242" s="1050"/>
      <c r="E242" s="1050"/>
      <c r="F242" s="1051"/>
      <c r="G242" s="1051"/>
    </row>
    <row r="243" spans="1:7">
      <c r="A243" s="1050"/>
      <c r="B243" s="1050"/>
      <c r="C243" s="1050"/>
      <c r="D243" s="1050"/>
      <c r="E243" s="1050"/>
      <c r="F243" s="1051"/>
      <c r="G243" s="1051"/>
    </row>
    <row r="244" spans="1:7">
      <c r="A244" s="1050"/>
      <c r="B244" s="1050"/>
      <c r="C244" s="1050"/>
      <c r="D244" s="1050"/>
      <c r="E244" s="1050"/>
      <c r="F244" s="1051"/>
      <c r="G244" s="1051"/>
    </row>
    <row r="245" spans="1:7">
      <c r="A245" s="1050"/>
      <c r="B245" s="1050"/>
      <c r="C245" s="1050"/>
      <c r="D245" s="1050"/>
      <c r="E245" s="1050"/>
      <c r="F245" s="1051"/>
      <c r="G245" s="1051"/>
    </row>
    <row r="246" spans="1:7">
      <c r="A246" s="1050"/>
      <c r="B246" s="1050"/>
      <c r="C246" s="1050"/>
      <c r="D246" s="1050"/>
      <c r="E246" s="1050"/>
      <c r="F246" s="1051"/>
      <c r="G246" s="1051"/>
    </row>
    <row r="247" spans="1:7">
      <c r="A247" s="1050"/>
      <c r="B247" s="1050"/>
      <c r="C247" s="1050"/>
      <c r="D247" s="1050"/>
      <c r="E247" s="1050"/>
      <c r="F247" s="1051"/>
      <c r="G247" s="1051"/>
    </row>
    <row r="248" spans="1:7">
      <c r="A248" s="1050"/>
      <c r="B248" s="1050"/>
      <c r="C248" s="1050"/>
      <c r="D248" s="1050"/>
      <c r="E248" s="1050"/>
      <c r="F248" s="1051"/>
      <c r="G248" s="1051"/>
    </row>
    <row r="249" spans="1:7">
      <c r="A249" s="1050"/>
      <c r="B249" s="1050"/>
      <c r="C249" s="1050"/>
      <c r="D249" s="1050"/>
      <c r="E249" s="1050"/>
      <c r="F249" s="1051"/>
      <c r="G249" s="1051"/>
    </row>
    <row r="250" spans="1:7">
      <c r="A250" s="1050"/>
      <c r="B250" s="1050"/>
      <c r="C250" s="1050"/>
      <c r="D250" s="1050"/>
      <c r="E250" s="1050"/>
      <c r="F250" s="1051"/>
      <c r="G250" s="1051"/>
    </row>
    <row r="251" spans="1:7">
      <c r="A251" s="1050"/>
      <c r="B251" s="1050"/>
      <c r="C251" s="1050"/>
      <c r="D251" s="1050"/>
      <c r="E251" s="1050"/>
      <c r="F251" s="1051"/>
      <c r="G251" s="1051"/>
    </row>
    <row r="252" spans="1:7">
      <c r="A252" s="1050"/>
      <c r="B252" s="1050"/>
      <c r="C252" s="1050"/>
      <c r="D252" s="1050"/>
      <c r="E252" s="1050"/>
      <c r="F252" s="1051"/>
      <c r="G252" s="1051"/>
    </row>
    <row r="253" spans="1:7">
      <c r="A253" s="1050"/>
      <c r="B253" s="1050"/>
      <c r="C253" s="1050"/>
      <c r="D253" s="1050"/>
      <c r="E253" s="1050"/>
      <c r="F253" s="1051"/>
      <c r="G253" s="1051"/>
    </row>
    <row r="254" spans="1:7">
      <c r="A254" s="1050"/>
      <c r="B254" s="1050"/>
      <c r="C254" s="1050"/>
      <c r="D254" s="1050"/>
      <c r="E254" s="1050"/>
      <c r="F254" s="1051"/>
      <c r="G254" s="1051"/>
    </row>
    <row r="255" spans="1:7">
      <c r="A255" s="1050"/>
      <c r="B255" s="1050"/>
      <c r="C255" s="1050"/>
      <c r="D255" s="1050"/>
      <c r="E255" s="1050"/>
      <c r="F255" s="1051"/>
      <c r="G255" s="1051"/>
    </row>
    <row r="256" spans="1:7">
      <c r="A256" s="1050"/>
      <c r="B256" s="1050"/>
      <c r="C256" s="1050"/>
      <c r="D256" s="1050"/>
      <c r="E256" s="1050"/>
      <c r="F256" s="1051"/>
      <c r="G256" s="1051"/>
    </row>
    <row r="257" spans="1:7">
      <c r="A257" s="1050"/>
      <c r="B257" s="1050"/>
      <c r="C257" s="1050"/>
      <c r="D257" s="1050"/>
      <c r="E257" s="1050"/>
      <c r="F257" s="1051"/>
      <c r="G257" s="1051"/>
    </row>
    <row r="258" spans="1:7">
      <c r="A258" s="1050"/>
      <c r="B258" s="1050"/>
      <c r="C258" s="1050"/>
      <c r="D258" s="1050"/>
      <c r="E258" s="1050"/>
      <c r="F258" s="1051"/>
      <c r="G258" s="1051"/>
    </row>
    <row r="259" spans="1:7">
      <c r="A259" s="1050"/>
      <c r="B259" s="1050"/>
      <c r="C259" s="1050"/>
      <c r="D259" s="1050"/>
      <c r="E259" s="1050"/>
      <c r="F259" s="1051"/>
      <c r="G259" s="1051"/>
    </row>
    <row r="260" spans="1:7">
      <c r="A260" s="1050"/>
      <c r="B260" s="1050"/>
      <c r="C260" s="1050"/>
      <c r="D260" s="1050"/>
      <c r="E260" s="1050"/>
      <c r="F260" s="1051"/>
      <c r="G260" s="1051"/>
    </row>
    <row r="261" spans="1:7">
      <c r="A261" s="1050"/>
      <c r="B261" s="1050"/>
      <c r="C261" s="1050"/>
      <c r="D261" s="1050"/>
      <c r="E261" s="1050"/>
      <c r="F261" s="1051"/>
      <c r="G261" s="1051"/>
    </row>
    <row r="262" spans="1:7">
      <c r="A262" s="1050"/>
      <c r="B262" s="1050"/>
      <c r="C262" s="1050"/>
      <c r="D262" s="1050"/>
      <c r="E262" s="1050"/>
      <c r="F262" s="1051"/>
      <c r="G262" s="1051"/>
    </row>
    <row r="263" spans="1:7">
      <c r="A263" s="1050"/>
      <c r="B263" s="1050"/>
      <c r="C263" s="1050"/>
      <c r="D263" s="1050"/>
      <c r="E263" s="1050"/>
      <c r="F263" s="1051"/>
      <c r="G263" s="1051"/>
    </row>
    <row r="264" spans="1:7">
      <c r="A264" s="1050"/>
      <c r="B264" s="1050"/>
      <c r="C264" s="1050"/>
      <c r="D264" s="1050"/>
      <c r="E264" s="1050"/>
      <c r="F264" s="1051"/>
      <c r="G264" s="1051"/>
    </row>
    <row r="265" spans="1:7">
      <c r="A265" s="1050"/>
      <c r="B265" s="1050"/>
      <c r="C265" s="1050"/>
      <c r="D265" s="1050"/>
      <c r="E265" s="1050"/>
      <c r="F265" s="1051"/>
      <c r="G265" s="1051"/>
    </row>
    <row r="266" spans="1:7">
      <c r="A266" s="1050"/>
      <c r="B266" s="1050"/>
      <c r="C266" s="1050"/>
      <c r="D266" s="1050"/>
      <c r="E266" s="1050"/>
      <c r="F266" s="1051"/>
      <c r="G266" s="1051"/>
    </row>
    <row r="267" spans="1:7">
      <c r="A267" s="1050"/>
      <c r="B267" s="1050"/>
      <c r="C267" s="1050"/>
      <c r="D267" s="1050"/>
      <c r="E267" s="1050"/>
      <c r="F267" s="1051"/>
      <c r="G267" s="1051"/>
    </row>
    <row r="268" spans="1:7">
      <c r="A268" s="1050"/>
      <c r="B268" s="1050"/>
      <c r="C268" s="1050"/>
      <c r="D268" s="1050"/>
      <c r="E268" s="1050"/>
      <c r="F268" s="1051"/>
      <c r="G268" s="1051"/>
    </row>
    <row r="269" spans="1:7">
      <c r="A269" s="1050"/>
      <c r="B269" s="1050"/>
      <c r="C269" s="1050"/>
      <c r="D269" s="1050"/>
      <c r="E269" s="1050"/>
      <c r="F269" s="1051"/>
      <c r="G269" s="1051"/>
    </row>
    <row r="270" spans="1:7">
      <c r="A270" s="1050"/>
      <c r="B270" s="1050"/>
      <c r="C270" s="1050"/>
      <c r="D270" s="1050"/>
      <c r="E270" s="1050"/>
      <c r="F270" s="1051"/>
      <c r="G270" s="1051"/>
    </row>
    <row r="271" spans="1:7">
      <c r="A271" s="1050"/>
      <c r="B271" s="1050"/>
      <c r="C271" s="1050"/>
      <c r="D271" s="1050"/>
      <c r="E271" s="1050"/>
      <c r="F271" s="1051"/>
      <c r="G271" s="1051"/>
    </row>
    <row r="272" spans="1:7">
      <c r="A272" s="1050"/>
      <c r="B272" s="1050"/>
      <c r="C272" s="1050"/>
      <c r="D272" s="1050"/>
      <c r="E272" s="1050"/>
      <c r="F272" s="1051"/>
      <c r="G272" s="1051"/>
    </row>
    <row r="273" spans="1:7">
      <c r="A273" s="1050"/>
      <c r="B273" s="1050"/>
      <c r="C273" s="1050"/>
      <c r="D273" s="1050"/>
      <c r="E273" s="1050"/>
      <c r="F273" s="1051"/>
      <c r="G273" s="1051"/>
    </row>
    <row r="274" spans="1:7">
      <c r="A274" s="1050"/>
      <c r="B274" s="1050"/>
      <c r="C274" s="1050"/>
      <c r="D274" s="1050"/>
      <c r="E274" s="1050"/>
      <c r="F274" s="1051"/>
      <c r="G274" s="1051"/>
    </row>
    <row r="275" spans="1:7">
      <c r="A275" s="1050"/>
      <c r="B275" s="1050"/>
      <c r="C275" s="1050"/>
      <c r="D275" s="1050"/>
      <c r="E275" s="1050"/>
      <c r="F275" s="1051"/>
      <c r="G275" s="1051"/>
    </row>
    <row r="276" spans="1:7">
      <c r="A276" s="1050"/>
      <c r="B276" s="1050"/>
      <c r="C276" s="1050"/>
      <c r="D276" s="1050"/>
      <c r="E276" s="1050"/>
      <c r="F276" s="1051"/>
      <c r="G276" s="1051"/>
    </row>
    <row r="277" spans="1:7">
      <c r="A277" s="1050"/>
      <c r="B277" s="1050"/>
      <c r="C277" s="1050"/>
      <c r="D277" s="1050"/>
      <c r="E277" s="1050"/>
      <c r="F277" s="1051"/>
      <c r="G277" s="1051"/>
    </row>
    <row r="278" spans="1:7">
      <c r="A278" s="1050"/>
      <c r="B278" s="1050"/>
      <c r="C278" s="1050"/>
      <c r="D278" s="1050"/>
      <c r="E278" s="1050"/>
      <c r="F278" s="1051"/>
      <c r="G278" s="1051"/>
    </row>
    <row r="279" spans="1:7">
      <c r="A279" s="1050"/>
      <c r="B279" s="1050"/>
      <c r="C279" s="1050"/>
      <c r="D279" s="1050"/>
      <c r="E279" s="1050"/>
      <c r="F279" s="1051"/>
      <c r="G279" s="1051"/>
    </row>
    <row r="280" spans="1:7">
      <c r="A280" s="1050"/>
      <c r="B280" s="1050"/>
      <c r="C280" s="1050"/>
      <c r="D280" s="1050"/>
      <c r="E280" s="1050"/>
      <c r="F280" s="1051"/>
      <c r="G280" s="1051"/>
    </row>
    <row r="281" spans="1:7">
      <c r="A281" s="1050"/>
      <c r="B281" s="1050"/>
      <c r="C281" s="1050"/>
      <c r="D281" s="1050"/>
      <c r="E281" s="1050"/>
      <c r="F281" s="1051"/>
      <c r="G281" s="1051"/>
    </row>
    <row r="282" spans="1:7">
      <c r="A282" s="1050"/>
      <c r="B282" s="1050"/>
      <c r="C282" s="1050"/>
      <c r="D282" s="1050"/>
      <c r="E282" s="1050"/>
      <c r="F282" s="1051"/>
      <c r="G282" s="1051"/>
    </row>
    <row r="283" spans="1:7">
      <c r="A283" s="1050"/>
      <c r="B283" s="1050"/>
      <c r="C283" s="1050"/>
      <c r="D283" s="1050"/>
      <c r="E283" s="1050"/>
      <c r="F283" s="1051"/>
      <c r="G283" s="1051"/>
    </row>
    <row r="284" spans="1:7">
      <c r="A284" s="1050"/>
      <c r="B284" s="1050"/>
      <c r="C284" s="1050"/>
      <c r="D284" s="1050"/>
      <c r="E284" s="1050"/>
      <c r="F284" s="1051"/>
      <c r="G284" s="1051"/>
    </row>
    <row r="285" spans="1:7">
      <c r="A285" s="1050"/>
      <c r="B285" s="1050"/>
      <c r="C285" s="1050"/>
      <c r="D285" s="1050"/>
      <c r="E285" s="1050"/>
      <c r="F285" s="1051"/>
      <c r="G285" s="1051"/>
    </row>
    <row r="286" spans="1:7">
      <c r="A286" s="1050"/>
      <c r="B286" s="1050"/>
      <c r="C286" s="1050"/>
      <c r="D286" s="1050"/>
      <c r="E286" s="1050"/>
      <c r="F286" s="1051"/>
      <c r="G286" s="1051"/>
    </row>
    <row r="287" spans="1:7">
      <c r="A287" s="1050"/>
      <c r="B287" s="1050"/>
      <c r="C287" s="1050"/>
      <c r="D287" s="1050"/>
      <c r="E287" s="1050"/>
      <c r="F287" s="1051"/>
      <c r="G287" s="1051"/>
    </row>
    <row r="288" spans="1:7">
      <c r="A288" s="1050"/>
      <c r="B288" s="1050"/>
      <c r="C288" s="1050"/>
      <c r="D288" s="1050"/>
      <c r="E288" s="1050"/>
      <c r="F288" s="1051"/>
      <c r="G288" s="1051"/>
    </row>
    <row r="289" spans="1:7">
      <c r="A289" s="1050"/>
      <c r="B289" s="1050"/>
      <c r="C289" s="1050"/>
      <c r="D289" s="1050"/>
      <c r="E289" s="1050"/>
      <c r="F289" s="1051"/>
      <c r="G289" s="1051"/>
    </row>
    <row r="290" spans="1:7">
      <c r="A290" s="1050"/>
      <c r="B290" s="1050"/>
      <c r="C290" s="1050"/>
      <c r="D290" s="1050"/>
      <c r="E290" s="1050"/>
      <c r="F290" s="1051"/>
      <c r="G290" s="1051"/>
    </row>
    <row r="291" spans="1:7">
      <c r="A291" s="1050"/>
      <c r="B291" s="1050"/>
      <c r="C291" s="1050"/>
      <c r="D291" s="1050"/>
      <c r="E291" s="1050"/>
      <c r="F291" s="1051"/>
      <c r="G291" s="1051"/>
    </row>
    <row r="292" spans="1:7">
      <c r="A292" s="1050"/>
      <c r="B292" s="1050"/>
      <c r="C292" s="1050"/>
      <c r="D292" s="1050"/>
      <c r="E292" s="1050"/>
      <c r="F292" s="1051"/>
      <c r="G292" s="1051"/>
    </row>
    <row r="293" spans="1:7">
      <c r="A293" s="1050"/>
      <c r="B293" s="1050"/>
      <c r="C293" s="1050"/>
      <c r="D293" s="1050"/>
      <c r="E293" s="1050"/>
      <c r="F293" s="1051"/>
      <c r="G293" s="1051"/>
    </row>
    <row r="294" spans="1:7">
      <c r="A294" s="1050"/>
      <c r="B294" s="1050"/>
      <c r="C294" s="1050"/>
      <c r="D294" s="1050"/>
      <c r="E294" s="1050"/>
      <c r="F294" s="1051"/>
      <c r="G294" s="1051"/>
    </row>
    <row r="295" spans="1:7">
      <c r="A295" s="1050"/>
      <c r="B295" s="1050"/>
      <c r="C295" s="1050"/>
      <c r="D295" s="1050"/>
      <c r="E295" s="1050"/>
      <c r="F295" s="1051"/>
      <c r="G295" s="1051"/>
    </row>
    <row r="296" spans="1:7">
      <c r="A296" s="1050"/>
      <c r="B296" s="1050"/>
      <c r="C296" s="1050"/>
      <c r="D296" s="1050"/>
      <c r="E296" s="1050"/>
      <c r="F296" s="1051"/>
      <c r="G296" s="1051"/>
    </row>
    <row r="297" spans="1:7">
      <c r="A297" s="1050"/>
      <c r="B297" s="1050"/>
      <c r="C297" s="1050"/>
      <c r="D297" s="1050"/>
      <c r="E297" s="1050"/>
      <c r="F297" s="1051"/>
      <c r="G297" s="1051"/>
    </row>
    <row r="298" spans="1:7">
      <c r="A298" s="1050"/>
      <c r="B298" s="1050"/>
      <c r="C298" s="1050"/>
      <c r="D298" s="1050"/>
      <c r="E298" s="1050"/>
      <c r="F298" s="1051"/>
      <c r="G298" s="1051"/>
    </row>
    <row r="299" spans="1:7">
      <c r="A299" s="1050"/>
      <c r="B299" s="1050"/>
      <c r="C299" s="1050"/>
      <c r="D299" s="1050"/>
      <c r="E299" s="1050"/>
      <c r="F299" s="1051"/>
      <c r="G299" s="1051"/>
    </row>
    <row r="300" spans="1:7">
      <c r="A300" s="1050"/>
      <c r="B300" s="1050"/>
      <c r="C300" s="1050"/>
      <c r="D300" s="1050"/>
      <c r="E300" s="1050"/>
      <c r="F300" s="1051"/>
      <c r="G300" s="1051"/>
    </row>
    <row r="301" spans="1:7">
      <c r="A301" s="1050"/>
      <c r="B301" s="1050"/>
      <c r="C301" s="1050"/>
      <c r="D301" s="1050"/>
      <c r="E301" s="1050"/>
      <c r="F301" s="1051"/>
      <c r="G301" s="1051"/>
    </row>
    <row r="302" spans="1:7">
      <c r="A302" s="1050"/>
      <c r="B302" s="1050"/>
      <c r="C302" s="1050"/>
      <c r="D302" s="1050"/>
      <c r="E302" s="1050"/>
      <c r="F302" s="1051"/>
      <c r="G302" s="1051"/>
    </row>
    <row r="303" spans="1:7">
      <c r="A303" s="1050"/>
      <c r="B303" s="1050"/>
      <c r="C303" s="1050"/>
      <c r="D303" s="1050"/>
      <c r="E303" s="1050"/>
      <c r="F303" s="1051"/>
      <c r="G303" s="1051"/>
    </row>
    <row r="304" spans="1:7">
      <c r="A304" s="1050"/>
      <c r="B304" s="1050"/>
      <c r="C304" s="1050"/>
      <c r="D304" s="1050"/>
      <c r="E304" s="1050"/>
      <c r="F304" s="1051"/>
      <c r="G304" s="1051"/>
    </row>
    <row r="305" spans="1:7">
      <c r="A305" s="1050"/>
      <c r="B305" s="1050"/>
      <c r="C305" s="1050"/>
      <c r="D305" s="1050"/>
      <c r="E305" s="1050"/>
      <c r="F305" s="1051"/>
      <c r="G305" s="1051"/>
    </row>
    <row r="306" spans="1:7">
      <c r="A306" s="1050"/>
      <c r="B306" s="1050"/>
      <c r="C306" s="1050"/>
      <c r="D306" s="1050"/>
      <c r="E306" s="1050"/>
      <c r="F306" s="1051"/>
      <c r="G306" s="1051"/>
    </row>
    <row r="307" spans="1:7">
      <c r="A307" s="1050"/>
      <c r="B307" s="1050"/>
      <c r="C307" s="1050"/>
      <c r="D307" s="1050"/>
      <c r="E307" s="1050"/>
      <c r="F307" s="1051"/>
      <c r="G307" s="1051"/>
    </row>
    <row r="308" spans="1:7">
      <c r="A308" s="1050"/>
      <c r="B308" s="1050"/>
      <c r="C308" s="1050"/>
      <c r="D308" s="1050"/>
      <c r="E308" s="1050"/>
      <c r="F308" s="1051"/>
      <c r="G308" s="1051"/>
    </row>
    <row r="309" spans="1:7">
      <c r="A309" s="1050"/>
      <c r="B309" s="1050"/>
      <c r="C309" s="1050"/>
      <c r="D309" s="1050"/>
      <c r="E309" s="1050"/>
      <c r="F309" s="1051"/>
      <c r="G309" s="1051"/>
    </row>
    <row r="310" spans="1:7">
      <c r="A310" s="1050"/>
      <c r="B310" s="1050"/>
      <c r="C310" s="1050"/>
      <c r="D310" s="1050"/>
      <c r="E310" s="1050"/>
      <c r="F310" s="1051"/>
      <c r="G310" s="1051"/>
    </row>
    <row r="311" spans="1:7">
      <c r="A311" s="1050"/>
      <c r="B311" s="1050"/>
      <c r="C311" s="1050"/>
      <c r="D311" s="1050"/>
      <c r="E311" s="1050"/>
      <c r="F311" s="1051"/>
      <c r="G311" s="1051"/>
    </row>
    <row r="312" spans="1:7">
      <c r="A312" s="1050"/>
      <c r="B312" s="1050"/>
      <c r="C312" s="1050"/>
      <c r="D312" s="1050"/>
      <c r="E312" s="1050"/>
      <c r="F312" s="1051"/>
      <c r="G312" s="1051"/>
    </row>
    <row r="313" spans="1:7">
      <c r="A313" s="1050"/>
      <c r="B313" s="1050"/>
      <c r="C313" s="1050"/>
      <c r="D313" s="1050"/>
      <c r="E313" s="1050"/>
      <c r="F313" s="1051"/>
      <c r="G313" s="1051"/>
    </row>
    <row r="314" spans="1:7">
      <c r="A314" s="1050"/>
      <c r="B314" s="1050"/>
      <c r="C314" s="1050"/>
      <c r="D314" s="1050"/>
      <c r="E314" s="1050"/>
      <c r="F314" s="1051"/>
      <c r="G314" s="1051"/>
    </row>
    <row r="315" spans="1:7">
      <c r="A315" s="1050"/>
      <c r="B315" s="1050"/>
      <c r="C315" s="1050"/>
      <c r="D315" s="1050"/>
      <c r="E315" s="1050"/>
      <c r="F315" s="1051"/>
      <c r="G315" s="1051"/>
    </row>
    <row r="316" spans="1:7">
      <c r="A316" s="1050"/>
      <c r="B316" s="1050"/>
      <c r="C316" s="1050"/>
      <c r="D316" s="1050"/>
      <c r="E316" s="1050"/>
      <c r="F316" s="1051"/>
      <c r="G316" s="1051"/>
    </row>
    <row r="317" spans="1:7">
      <c r="A317" s="1050"/>
      <c r="B317" s="1050"/>
      <c r="C317" s="1050"/>
      <c r="D317" s="1050"/>
      <c r="E317" s="1050"/>
      <c r="F317" s="1051"/>
      <c r="G317" s="1051"/>
    </row>
    <row r="318" spans="1:7">
      <c r="A318" s="1050"/>
      <c r="B318" s="1050"/>
      <c r="C318" s="1050"/>
      <c r="D318" s="1050"/>
      <c r="E318" s="1050"/>
      <c r="F318" s="1051"/>
      <c r="G318" s="1051"/>
    </row>
    <row r="319" spans="1:7">
      <c r="A319" s="1050"/>
      <c r="B319" s="1050"/>
      <c r="C319" s="1050"/>
      <c r="D319" s="1050"/>
      <c r="E319" s="1050"/>
      <c r="F319" s="1051"/>
      <c r="G319" s="1051"/>
    </row>
    <row r="320" spans="1:7">
      <c r="A320" s="1050"/>
      <c r="B320" s="1050"/>
      <c r="C320" s="1050"/>
      <c r="D320" s="1050"/>
      <c r="E320" s="1050"/>
      <c r="F320" s="1051"/>
      <c r="G320" s="1051"/>
    </row>
    <row r="321" spans="1:7">
      <c r="A321" s="1050"/>
      <c r="B321" s="1050"/>
      <c r="C321" s="1050"/>
      <c r="D321" s="1050"/>
      <c r="E321" s="1050"/>
      <c r="F321" s="1051"/>
      <c r="G321" s="1051"/>
    </row>
    <row r="322" spans="1:7">
      <c r="A322" s="1050"/>
      <c r="B322" s="1050"/>
      <c r="C322" s="1050"/>
      <c r="D322" s="1050"/>
      <c r="E322" s="1050"/>
      <c r="F322" s="1051"/>
      <c r="G322" s="1051"/>
    </row>
    <row r="323" spans="1:7">
      <c r="A323" s="1050"/>
      <c r="B323" s="1050"/>
      <c r="C323" s="1050"/>
      <c r="D323" s="1050"/>
      <c r="E323" s="1050"/>
      <c r="F323" s="1051"/>
      <c r="G323" s="1051"/>
    </row>
    <row r="324" spans="1:7">
      <c r="A324" s="1050"/>
      <c r="B324" s="1050"/>
      <c r="C324" s="1050"/>
      <c r="D324" s="1050"/>
      <c r="E324" s="1050"/>
      <c r="F324" s="1051"/>
      <c r="G324" s="1051"/>
    </row>
    <row r="325" spans="1:7">
      <c r="A325" s="1050"/>
      <c r="B325" s="1050"/>
      <c r="C325" s="1050"/>
      <c r="D325" s="1050"/>
      <c r="E325" s="1050"/>
      <c r="F325" s="1051"/>
      <c r="G325" s="1051"/>
    </row>
    <row r="326" spans="1:7">
      <c r="A326" s="1050"/>
      <c r="B326" s="1050"/>
      <c r="C326" s="1050"/>
      <c r="D326" s="1050"/>
      <c r="E326" s="1050"/>
      <c r="F326" s="1051"/>
      <c r="G326" s="1051"/>
    </row>
    <row r="327" spans="1:7">
      <c r="A327" s="1050"/>
      <c r="B327" s="1050"/>
      <c r="C327" s="1050"/>
      <c r="D327" s="1050"/>
      <c r="E327" s="1050"/>
      <c r="F327" s="1051"/>
      <c r="G327" s="1051"/>
    </row>
    <row r="328" spans="1:7">
      <c r="A328" s="1050"/>
      <c r="B328" s="1050"/>
      <c r="C328" s="1050"/>
      <c r="D328" s="1050"/>
      <c r="E328" s="1050"/>
      <c r="F328" s="1051"/>
      <c r="G328" s="1051"/>
    </row>
    <row r="329" spans="1:7">
      <c r="A329" s="1050"/>
      <c r="B329" s="1050"/>
      <c r="C329" s="1050"/>
      <c r="D329" s="1050"/>
      <c r="E329" s="1050"/>
      <c r="F329" s="1051"/>
      <c r="G329" s="1051"/>
    </row>
    <row r="330" spans="1:7">
      <c r="A330" s="1050"/>
      <c r="B330" s="1050"/>
      <c r="C330" s="1050"/>
      <c r="D330" s="1050"/>
      <c r="E330" s="1050"/>
      <c r="F330" s="1051"/>
      <c r="G330" s="1051"/>
    </row>
    <row r="331" spans="1:7">
      <c r="A331" s="1050"/>
      <c r="B331" s="1050"/>
      <c r="C331" s="1050"/>
      <c r="D331" s="1050"/>
      <c r="E331" s="1050"/>
      <c r="F331" s="1051"/>
      <c r="G331" s="1051"/>
    </row>
    <row r="332" spans="1:7">
      <c r="A332" s="1050"/>
      <c r="B332" s="1050"/>
      <c r="C332" s="1050"/>
      <c r="D332" s="1050"/>
      <c r="E332" s="1050"/>
      <c r="F332" s="1051"/>
      <c r="G332" s="1051"/>
    </row>
    <row r="333" spans="1:7">
      <c r="A333" s="1050"/>
      <c r="B333" s="1050"/>
      <c r="C333" s="1050"/>
      <c r="D333" s="1050"/>
      <c r="E333" s="1050"/>
      <c r="F333" s="1051"/>
      <c r="G333" s="1051"/>
    </row>
    <row r="334" spans="1:7">
      <c r="A334" s="1050"/>
      <c r="B334" s="1050"/>
      <c r="C334" s="1050"/>
      <c r="D334" s="1050"/>
      <c r="E334" s="1050"/>
      <c r="F334" s="1051"/>
      <c r="G334" s="1051"/>
    </row>
    <row r="335" spans="1:7">
      <c r="A335" s="1050"/>
      <c r="B335" s="1050"/>
      <c r="C335" s="1050"/>
      <c r="D335" s="1050"/>
      <c r="E335" s="1050"/>
      <c r="F335" s="1051"/>
      <c r="G335" s="1051"/>
    </row>
    <row r="336" spans="1:7">
      <c r="A336" s="1050"/>
      <c r="B336" s="1050"/>
      <c r="C336" s="1050"/>
      <c r="D336" s="1050"/>
      <c r="E336" s="1050"/>
      <c r="F336" s="1051"/>
      <c r="G336" s="1051"/>
    </row>
    <row r="337" spans="1:7">
      <c r="A337" s="1050"/>
      <c r="B337" s="1050"/>
      <c r="C337" s="1050"/>
      <c r="D337" s="1050"/>
      <c r="E337" s="1050"/>
      <c r="F337" s="1051"/>
      <c r="G337" s="1051"/>
    </row>
    <row r="338" spans="1:7">
      <c r="A338" s="1050"/>
      <c r="B338" s="1050"/>
      <c r="C338" s="1050"/>
      <c r="D338" s="1050"/>
      <c r="E338" s="1050"/>
      <c r="F338" s="1051"/>
      <c r="G338" s="1051"/>
    </row>
    <row r="339" spans="1:7">
      <c r="A339" s="1050"/>
      <c r="B339" s="1050"/>
      <c r="C339" s="1050"/>
      <c r="D339" s="1050"/>
      <c r="E339" s="1050"/>
      <c r="F339" s="1051"/>
      <c r="G339" s="1051"/>
    </row>
    <row r="340" spans="1:7">
      <c r="A340" s="1050"/>
      <c r="B340" s="1050"/>
      <c r="C340" s="1050"/>
      <c r="D340" s="1050"/>
      <c r="E340" s="1050"/>
      <c r="F340" s="1051"/>
      <c r="G340" s="1051"/>
    </row>
    <row r="341" spans="1:7">
      <c r="A341" s="1050"/>
      <c r="B341" s="1050"/>
      <c r="C341" s="1050"/>
      <c r="D341" s="1050"/>
      <c r="E341" s="1050"/>
      <c r="F341" s="1051"/>
      <c r="G341" s="1051"/>
    </row>
    <row r="342" spans="1:7">
      <c r="A342" s="1050"/>
      <c r="B342" s="1050"/>
      <c r="C342" s="1050"/>
      <c r="D342" s="1050"/>
      <c r="E342" s="1050"/>
      <c r="F342" s="1051"/>
      <c r="G342" s="1051"/>
    </row>
    <row r="343" spans="1:7">
      <c r="A343" s="1050"/>
      <c r="B343" s="1050"/>
      <c r="C343" s="1050"/>
      <c r="D343" s="1050"/>
      <c r="E343" s="1050"/>
      <c r="F343" s="1051"/>
      <c r="G343" s="1051"/>
    </row>
    <row r="344" spans="1:7">
      <c r="A344" s="1050"/>
      <c r="B344" s="1050"/>
      <c r="C344" s="1050"/>
      <c r="D344" s="1050"/>
      <c r="E344" s="1050"/>
      <c r="F344" s="1051"/>
      <c r="G344" s="1051"/>
    </row>
    <row r="345" spans="1:7">
      <c r="A345" s="1050"/>
      <c r="B345" s="1050"/>
      <c r="C345" s="1050"/>
      <c r="D345" s="1050"/>
      <c r="E345" s="1050"/>
      <c r="F345" s="1051"/>
      <c r="G345" s="1051"/>
    </row>
    <row r="346" spans="1:7">
      <c r="A346" s="1050"/>
      <c r="B346" s="1050"/>
      <c r="C346" s="1050"/>
      <c r="D346" s="1050"/>
      <c r="E346" s="1050"/>
      <c r="F346" s="1051"/>
      <c r="G346" s="1051"/>
    </row>
    <row r="347" spans="1:7">
      <c r="A347" s="1050"/>
      <c r="B347" s="1050"/>
      <c r="C347" s="1050"/>
      <c r="D347" s="1050"/>
      <c r="E347" s="1050"/>
      <c r="F347" s="1051"/>
      <c r="G347" s="1051"/>
    </row>
    <row r="348" spans="1:7">
      <c r="A348" s="1050"/>
      <c r="B348" s="1050"/>
      <c r="C348" s="1050"/>
      <c r="D348" s="1050"/>
      <c r="E348" s="1050"/>
      <c r="F348" s="1051"/>
      <c r="G348" s="1051"/>
    </row>
    <row r="349" spans="1:7">
      <c r="A349" s="1050"/>
      <c r="B349" s="1050"/>
      <c r="C349" s="1050"/>
      <c r="D349" s="1050"/>
      <c r="E349" s="1050"/>
      <c r="F349" s="1051"/>
      <c r="G349" s="1051"/>
    </row>
    <row r="350" spans="1:7">
      <c r="A350" s="1050"/>
      <c r="B350" s="1050"/>
      <c r="C350" s="1050"/>
      <c r="D350" s="1050"/>
      <c r="E350" s="1050"/>
      <c r="F350" s="1051"/>
      <c r="G350" s="1051"/>
    </row>
    <row r="351" spans="1:7">
      <c r="A351" s="1050"/>
      <c r="B351" s="1050"/>
      <c r="C351" s="1050"/>
      <c r="D351" s="1050"/>
      <c r="E351" s="1050"/>
      <c r="F351" s="1051"/>
      <c r="G351" s="1051"/>
    </row>
    <row r="352" spans="1:7">
      <c r="A352" s="1050"/>
      <c r="B352" s="1050"/>
      <c r="C352" s="1050"/>
      <c r="D352" s="1050"/>
      <c r="E352" s="1050"/>
      <c r="F352" s="1051"/>
      <c r="G352" s="1051"/>
    </row>
    <row r="353" spans="1:7">
      <c r="A353" s="1050"/>
      <c r="B353" s="1050"/>
      <c r="C353" s="1050"/>
      <c r="D353" s="1050"/>
      <c r="E353" s="1050"/>
      <c r="F353" s="1051"/>
      <c r="G353" s="1051"/>
    </row>
    <row r="354" spans="1:7">
      <c r="A354" s="1050"/>
      <c r="B354" s="1050"/>
      <c r="C354" s="1050"/>
      <c r="D354" s="1050"/>
      <c r="E354" s="1050"/>
      <c r="F354" s="1051"/>
      <c r="G354" s="1051"/>
    </row>
    <row r="355" spans="1:7">
      <c r="A355" s="1050"/>
      <c r="B355" s="1050"/>
      <c r="C355" s="1050"/>
      <c r="D355" s="1050"/>
      <c r="E355" s="1050"/>
      <c r="F355" s="1051"/>
      <c r="G355" s="1051"/>
    </row>
    <row r="356" spans="1:7">
      <c r="A356" s="1050"/>
      <c r="B356" s="1050"/>
      <c r="C356" s="1050"/>
      <c r="D356" s="1050"/>
      <c r="E356" s="1050"/>
      <c r="F356" s="1051"/>
      <c r="G356" s="1051"/>
    </row>
    <row r="357" spans="1:7">
      <c r="A357" s="1050"/>
      <c r="B357" s="1050"/>
      <c r="C357" s="1050"/>
      <c r="D357" s="1050"/>
      <c r="E357" s="1050"/>
      <c r="F357" s="1051"/>
      <c r="G357" s="1051"/>
    </row>
    <row r="358" spans="1:7">
      <c r="A358" s="1050"/>
      <c r="B358" s="1050"/>
      <c r="C358" s="1050"/>
      <c r="D358" s="1050"/>
      <c r="E358" s="1050"/>
      <c r="F358" s="1051"/>
      <c r="G358" s="1051"/>
    </row>
    <row r="359" spans="1:7">
      <c r="A359" s="1050"/>
      <c r="B359" s="1050"/>
      <c r="C359" s="1050"/>
      <c r="D359" s="1050"/>
      <c r="E359" s="1050"/>
      <c r="F359" s="1051"/>
      <c r="G359" s="1051"/>
    </row>
    <row r="360" spans="1:7">
      <c r="A360" s="1050"/>
      <c r="B360" s="1050"/>
      <c r="C360" s="1050"/>
      <c r="D360" s="1050"/>
      <c r="E360" s="1050"/>
      <c r="F360" s="1051"/>
      <c r="G360" s="1051"/>
    </row>
    <row r="361" spans="1:7">
      <c r="A361" s="1050"/>
      <c r="B361" s="1050"/>
      <c r="C361" s="1050"/>
      <c r="D361" s="1050"/>
      <c r="E361" s="1050"/>
      <c r="F361" s="1051"/>
      <c r="G361" s="1051"/>
    </row>
    <row r="362" spans="1:7">
      <c r="A362" s="1050"/>
      <c r="B362" s="1050"/>
      <c r="C362" s="1050"/>
      <c r="D362" s="1050"/>
      <c r="E362" s="1050"/>
      <c r="F362" s="1051"/>
      <c r="G362" s="1051"/>
    </row>
    <row r="363" spans="1:7">
      <c r="A363" s="1050"/>
      <c r="B363" s="1050"/>
      <c r="C363" s="1050"/>
      <c r="D363" s="1050"/>
      <c r="E363" s="1050"/>
      <c r="F363" s="1051"/>
      <c r="G363" s="1051"/>
    </row>
    <row r="364" spans="1:7">
      <c r="A364" s="1050"/>
      <c r="B364" s="1050"/>
      <c r="C364" s="1050"/>
      <c r="D364" s="1050"/>
      <c r="E364" s="1050"/>
      <c r="F364" s="1051"/>
      <c r="G364" s="1051"/>
    </row>
    <row r="365" spans="1:7">
      <c r="A365" s="1050"/>
      <c r="B365" s="1050"/>
      <c r="C365" s="1050"/>
      <c r="D365" s="1050"/>
      <c r="E365" s="1050"/>
      <c r="F365" s="1051"/>
      <c r="G365" s="1051"/>
    </row>
    <row r="366" spans="1:7">
      <c r="A366" s="1050"/>
      <c r="B366" s="1050"/>
      <c r="C366" s="1050"/>
      <c r="D366" s="1050"/>
      <c r="E366" s="1050"/>
      <c r="F366" s="1051"/>
      <c r="G366" s="1051"/>
    </row>
    <row r="367" spans="1:7">
      <c r="A367" s="1050"/>
      <c r="B367" s="1050"/>
      <c r="C367" s="1050"/>
      <c r="D367" s="1050"/>
      <c r="E367" s="1050"/>
      <c r="F367" s="1051"/>
      <c r="G367" s="1051"/>
    </row>
    <row r="368" spans="1:7">
      <c r="A368" s="1050"/>
      <c r="B368" s="1050"/>
      <c r="C368" s="1050"/>
      <c r="D368" s="1050"/>
      <c r="E368" s="1050"/>
      <c r="F368" s="1051"/>
      <c r="G368" s="1051"/>
    </row>
    <row r="369" spans="1:7">
      <c r="A369" s="1050"/>
      <c r="B369" s="1050"/>
      <c r="C369" s="1050"/>
      <c r="D369" s="1050"/>
      <c r="E369" s="1050"/>
      <c r="F369" s="1051"/>
      <c r="G369" s="1051"/>
    </row>
    <row r="370" spans="1:7">
      <c r="A370" s="1050"/>
      <c r="B370" s="1050"/>
      <c r="C370" s="1050"/>
      <c r="D370" s="1050"/>
      <c r="E370" s="1050"/>
      <c r="F370" s="1051"/>
      <c r="G370" s="1051"/>
    </row>
    <row r="371" spans="1:7">
      <c r="A371" s="1050"/>
      <c r="B371" s="1050"/>
      <c r="C371" s="1050"/>
      <c r="D371" s="1050"/>
      <c r="E371" s="1050"/>
      <c r="F371" s="1051"/>
      <c r="G371" s="1051"/>
    </row>
    <row r="372" spans="1:7">
      <c r="A372" s="1050"/>
      <c r="B372" s="1050"/>
      <c r="C372" s="1050"/>
      <c r="D372" s="1050"/>
      <c r="E372" s="1050"/>
      <c r="F372" s="1051"/>
      <c r="G372" s="1051"/>
    </row>
    <row r="373" spans="1:7">
      <c r="A373" s="1050"/>
      <c r="B373" s="1050"/>
      <c r="C373" s="1050"/>
      <c r="D373" s="1050"/>
      <c r="E373" s="1050"/>
      <c r="F373" s="1051"/>
      <c r="G373" s="1051"/>
    </row>
    <row r="374" spans="1:7">
      <c r="A374" s="1050"/>
      <c r="B374" s="1050"/>
      <c r="C374" s="1050"/>
      <c r="D374" s="1050"/>
      <c r="E374" s="1050"/>
      <c r="F374" s="1051"/>
      <c r="G374" s="1051"/>
    </row>
    <row r="375" spans="1:7">
      <c r="A375" s="1050"/>
      <c r="B375" s="1050"/>
      <c r="C375" s="1050"/>
      <c r="D375" s="1050"/>
      <c r="E375" s="1050"/>
      <c r="F375" s="1051"/>
      <c r="G375" s="1051"/>
    </row>
    <row r="376" spans="1:7">
      <c r="A376" s="1050"/>
      <c r="B376" s="1050"/>
      <c r="C376" s="1050"/>
      <c r="D376" s="1050"/>
      <c r="E376" s="1050"/>
      <c r="F376" s="1051"/>
      <c r="G376" s="1051"/>
    </row>
    <row r="377" spans="1:7">
      <c r="A377" s="1050"/>
      <c r="B377" s="1050"/>
      <c r="C377" s="1050"/>
      <c r="D377" s="1050"/>
      <c r="E377" s="1050"/>
      <c r="F377" s="1051"/>
      <c r="G377" s="1051"/>
    </row>
    <row r="378" spans="1:7">
      <c r="A378" s="1050"/>
      <c r="B378" s="1050"/>
      <c r="C378" s="1050"/>
      <c r="D378" s="1050"/>
      <c r="E378" s="1050"/>
      <c r="F378" s="1051"/>
      <c r="G378" s="1051"/>
    </row>
    <row r="379" spans="1:7">
      <c r="A379" s="1050"/>
      <c r="B379" s="1050"/>
      <c r="C379" s="1050"/>
      <c r="D379" s="1050"/>
      <c r="E379" s="1050"/>
      <c r="F379" s="1051"/>
      <c r="G379" s="1051"/>
    </row>
    <row r="380" spans="1:7">
      <c r="A380" s="1050"/>
      <c r="B380" s="1050"/>
      <c r="C380" s="1050"/>
      <c r="D380" s="1050"/>
      <c r="E380" s="1050"/>
      <c r="F380" s="1051"/>
      <c r="G380" s="1051"/>
    </row>
    <row r="381" spans="1:7">
      <c r="A381" s="1050"/>
      <c r="B381" s="1050"/>
      <c r="C381" s="1050"/>
      <c r="D381" s="1050"/>
      <c r="E381" s="1050"/>
      <c r="F381" s="1051"/>
      <c r="G381" s="1051"/>
    </row>
    <row r="382" spans="1:7">
      <c r="A382" s="1050"/>
      <c r="B382" s="1050"/>
      <c r="C382" s="1050"/>
      <c r="D382" s="1050"/>
      <c r="E382" s="1050"/>
      <c r="F382" s="1051"/>
      <c r="G382" s="1051"/>
    </row>
    <row r="383" spans="1:7">
      <c r="A383" s="1050"/>
      <c r="B383" s="1050"/>
      <c r="C383" s="1050"/>
      <c r="D383" s="1050"/>
      <c r="E383" s="1050"/>
      <c r="F383" s="1051"/>
      <c r="G383" s="1051"/>
    </row>
    <row r="384" spans="1:7">
      <c r="A384" s="1050"/>
      <c r="B384" s="1050"/>
      <c r="C384" s="1050"/>
      <c r="D384" s="1050"/>
      <c r="E384" s="1050"/>
      <c r="F384" s="1051"/>
      <c r="G384" s="1051"/>
    </row>
    <row r="385" spans="1:7">
      <c r="A385" s="1050"/>
      <c r="B385" s="1050"/>
      <c r="C385" s="1050"/>
      <c r="D385" s="1050"/>
      <c r="E385" s="1050"/>
      <c r="F385" s="1051"/>
      <c r="G385" s="1051"/>
    </row>
    <row r="386" spans="1:7">
      <c r="A386" s="1050"/>
      <c r="B386" s="1050"/>
      <c r="C386" s="1050"/>
      <c r="D386" s="1050"/>
      <c r="E386" s="1050"/>
      <c r="F386" s="1051"/>
      <c r="G386" s="1051"/>
    </row>
    <row r="387" spans="1:7">
      <c r="A387" s="1050"/>
      <c r="B387" s="1050"/>
      <c r="C387" s="1050"/>
      <c r="D387" s="1050"/>
      <c r="E387" s="1050"/>
      <c r="F387" s="1051"/>
      <c r="G387" s="1051"/>
    </row>
    <row r="388" spans="1:7">
      <c r="A388" s="1050"/>
      <c r="B388" s="1050"/>
      <c r="C388" s="1050"/>
      <c r="D388" s="1050"/>
      <c r="E388" s="1050"/>
      <c r="F388" s="1051"/>
      <c r="G388" s="1051"/>
    </row>
    <row r="389" spans="1:7">
      <c r="A389" s="1050"/>
      <c r="B389" s="1050"/>
      <c r="C389" s="1050"/>
      <c r="D389" s="1050"/>
      <c r="E389" s="1050"/>
      <c r="F389" s="1051"/>
      <c r="G389" s="1051"/>
    </row>
    <row r="390" spans="1:7">
      <c r="A390" s="1050"/>
      <c r="B390" s="1050"/>
      <c r="C390" s="1050"/>
      <c r="D390" s="1050"/>
      <c r="E390" s="1050"/>
      <c r="F390" s="1051"/>
      <c r="G390" s="1051"/>
    </row>
    <row r="391" spans="1:7">
      <c r="A391" s="1050"/>
      <c r="B391" s="1050"/>
      <c r="C391" s="1050"/>
      <c r="D391" s="1050"/>
      <c r="E391" s="1050"/>
      <c r="F391" s="1051"/>
      <c r="G391" s="1051"/>
    </row>
    <row r="392" spans="1:7">
      <c r="A392" s="1050"/>
      <c r="B392" s="1050"/>
      <c r="C392" s="1050"/>
      <c r="D392" s="1050"/>
      <c r="E392" s="1050"/>
      <c r="F392" s="1051"/>
      <c r="G392" s="1051"/>
    </row>
    <row r="393" spans="1:7">
      <c r="A393" s="1050"/>
      <c r="B393" s="1050"/>
      <c r="C393" s="1050"/>
      <c r="D393" s="1050"/>
      <c r="E393" s="1050"/>
      <c r="F393" s="1051"/>
      <c r="G393" s="1051"/>
    </row>
    <row r="394" spans="1:7">
      <c r="A394" s="1050"/>
      <c r="B394" s="1050"/>
      <c r="C394" s="1050"/>
      <c r="D394" s="1050"/>
      <c r="E394" s="1050"/>
      <c r="F394" s="1051"/>
      <c r="G394" s="1051"/>
    </row>
    <row r="395" spans="1:7">
      <c r="A395" s="1050"/>
      <c r="B395" s="1050"/>
      <c r="C395" s="1050"/>
      <c r="D395" s="1050"/>
      <c r="E395" s="1050"/>
      <c r="F395" s="1051"/>
      <c r="G395" s="1051"/>
    </row>
    <row r="396" spans="1:7">
      <c r="A396" s="1050"/>
      <c r="B396" s="1050"/>
      <c r="C396" s="1050"/>
      <c r="D396" s="1050"/>
      <c r="E396" s="1050"/>
      <c r="F396" s="1051"/>
      <c r="G396" s="1051"/>
    </row>
    <row r="397" spans="1:7">
      <c r="A397" s="1050"/>
      <c r="B397" s="1050"/>
      <c r="C397" s="1050"/>
      <c r="D397" s="1050"/>
      <c r="E397" s="1050"/>
      <c r="F397" s="1051"/>
      <c r="G397" s="1051"/>
    </row>
    <row r="398" spans="1:7">
      <c r="A398" s="1050"/>
      <c r="B398" s="1050"/>
      <c r="C398" s="1050"/>
      <c r="D398" s="1050"/>
      <c r="E398" s="1050"/>
      <c r="F398" s="1051"/>
      <c r="G398" s="1051"/>
    </row>
    <row r="399" spans="1:7">
      <c r="A399" s="1050"/>
      <c r="B399" s="1050"/>
      <c r="C399" s="1050"/>
      <c r="D399" s="1050"/>
      <c r="E399" s="1050"/>
      <c r="F399" s="1051"/>
      <c r="G399" s="1051"/>
    </row>
    <row r="400" spans="1:7">
      <c r="A400" s="1050"/>
      <c r="B400" s="1050"/>
      <c r="C400" s="1050"/>
      <c r="D400" s="1050"/>
      <c r="E400" s="1050"/>
      <c r="F400" s="1051"/>
      <c r="G400" s="1051"/>
    </row>
    <row r="401" spans="1:7">
      <c r="A401" s="1050"/>
      <c r="B401" s="1050"/>
      <c r="C401" s="1050"/>
      <c r="D401" s="1050"/>
      <c r="E401" s="1050"/>
      <c r="F401" s="1051"/>
      <c r="G401" s="1051"/>
    </row>
    <row r="402" spans="1:7">
      <c r="A402" s="1050"/>
      <c r="B402" s="1050"/>
      <c r="C402" s="1050"/>
      <c r="D402" s="1050"/>
      <c r="E402" s="1050"/>
      <c r="F402" s="1051"/>
      <c r="G402" s="1051"/>
    </row>
    <row r="403" spans="1:7">
      <c r="A403" s="1050"/>
      <c r="B403" s="1050"/>
      <c r="C403" s="1050"/>
      <c r="D403" s="1050"/>
      <c r="E403" s="1050"/>
      <c r="F403" s="1051"/>
      <c r="G403" s="1051"/>
    </row>
    <row r="404" spans="1:7">
      <c r="A404" s="1050"/>
      <c r="B404" s="1050"/>
      <c r="C404" s="1050"/>
      <c r="D404" s="1050"/>
      <c r="E404" s="1050"/>
      <c r="F404" s="1051"/>
      <c r="G404" s="1051"/>
    </row>
    <row r="405" spans="1:7">
      <c r="A405" s="1050"/>
      <c r="B405" s="1050"/>
      <c r="C405" s="1050"/>
      <c r="D405" s="1050"/>
      <c r="E405" s="1050"/>
      <c r="F405" s="1051"/>
      <c r="G405" s="1051"/>
    </row>
    <row r="406" spans="1:7">
      <c r="A406" s="1050"/>
      <c r="B406" s="1050"/>
      <c r="C406" s="1050"/>
      <c r="D406" s="1050"/>
      <c r="E406" s="1050"/>
      <c r="F406" s="1051"/>
      <c r="G406" s="1051"/>
    </row>
    <row r="407" spans="1:7">
      <c r="A407" s="1050"/>
      <c r="B407" s="1050"/>
      <c r="C407" s="1050"/>
      <c r="D407" s="1050"/>
      <c r="E407" s="1050"/>
      <c r="F407" s="1051"/>
      <c r="G407" s="1051"/>
    </row>
    <row r="408" spans="1:7">
      <c r="A408" s="1050"/>
      <c r="B408" s="1050"/>
      <c r="C408" s="1050"/>
      <c r="D408" s="1050"/>
      <c r="E408" s="1050"/>
      <c r="F408" s="1051"/>
      <c r="G408" s="1051"/>
    </row>
    <row r="409" spans="1:7">
      <c r="A409" s="1050"/>
      <c r="B409" s="1050"/>
      <c r="C409" s="1050"/>
      <c r="D409" s="1050"/>
      <c r="E409" s="1050"/>
      <c r="F409" s="1051"/>
      <c r="G409" s="1051"/>
    </row>
    <row r="410" spans="1:7">
      <c r="A410" s="1050"/>
      <c r="B410" s="1050"/>
      <c r="C410" s="1050"/>
      <c r="D410" s="1050"/>
      <c r="E410" s="1050"/>
      <c r="F410" s="1051"/>
      <c r="G410" s="1051"/>
    </row>
    <row r="411" spans="1:7">
      <c r="A411" s="1050"/>
      <c r="B411" s="1050"/>
      <c r="C411" s="1050"/>
      <c r="D411" s="1050"/>
      <c r="E411" s="1050"/>
      <c r="F411" s="1051"/>
      <c r="G411" s="1051"/>
    </row>
    <row r="412" spans="1:7">
      <c r="A412" s="1050"/>
      <c r="B412" s="1050"/>
      <c r="C412" s="1050"/>
      <c r="D412" s="1050"/>
      <c r="E412" s="1050"/>
      <c r="F412" s="1051"/>
      <c r="G412" s="1051"/>
    </row>
    <row r="413" spans="1:7">
      <c r="A413" s="1050"/>
      <c r="B413" s="1050"/>
      <c r="C413" s="1050"/>
      <c r="D413" s="1050"/>
      <c r="E413" s="1050"/>
      <c r="F413" s="1051"/>
      <c r="G413" s="1051"/>
    </row>
    <row r="414" spans="1:7">
      <c r="A414" s="1050"/>
      <c r="B414" s="1050"/>
      <c r="C414" s="1050"/>
      <c r="D414" s="1050"/>
      <c r="E414" s="1050"/>
      <c r="F414" s="1051"/>
      <c r="G414" s="1051"/>
    </row>
    <row r="415" spans="1:7">
      <c r="A415" s="1050"/>
      <c r="B415" s="1050"/>
      <c r="C415" s="1050"/>
      <c r="D415" s="1050"/>
      <c r="E415" s="1050"/>
      <c r="F415" s="1051"/>
      <c r="G415" s="1051"/>
    </row>
    <row r="416" spans="1:7">
      <c r="A416" s="1050"/>
      <c r="B416" s="1050"/>
      <c r="C416" s="1050"/>
      <c r="D416" s="1050"/>
      <c r="E416" s="1050"/>
      <c r="F416" s="1051"/>
      <c r="G416" s="1051"/>
    </row>
    <row r="417" spans="1:7">
      <c r="A417" s="1050"/>
      <c r="B417" s="1050"/>
      <c r="C417" s="1050"/>
      <c r="D417" s="1050"/>
      <c r="E417" s="1050"/>
      <c r="F417" s="1051"/>
      <c r="G417" s="1051"/>
    </row>
    <row r="418" spans="1:7">
      <c r="A418" s="1050"/>
      <c r="B418" s="1050"/>
      <c r="C418" s="1050"/>
      <c r="D418" s="1050"/>
      <c r="E418" s="1050"/>
      <c r="F418" s="1051"/>
      <c r="G418" s="1051"/>
    </row>
    <row r="419" spans="1:7">
      <c r="A419" s="1050"/>
      <c r="B419" s="1050"/>
      <c r="C419" s="1050"/>
      <c r="D419" s="1050"/>
      <c r="E419" s="1050"/>
      <c r="F419" s="1051"/>
      <c r="G419" s="1051"/>
    </row>
    <row r="420" spans="1:7">
      <c r="A420" s="1050"/>
      <c r="B420" s="1050"/>
      <c r="C420" s="1050"/>
      <c r="D420" s="1050"/>
      <c r="E420" s="1050"/>
      <c r="F420" s="1051"/>
      <c r="G420" s="1051"/>
    </row>
    <row r="421" spans="1:7">
      <c r="A421" s="1050"/>
      <c r="B421" s="1050"/>
      <c r="C421" s="1050"/>
      <c r="D421" s="1050"/>
      <c r="E421" s="1050"/>
      <c r="F421" s="1051"/>
      <c r="G421" s="1051"/>
    </row>
    <row r="422" spans="1:7">
      <c r="A422" s="1050"/>
      <c r="B422" s="1050"/>
      <c r="C422" s="1050"/>
      <c r="D422" s="1050"/>
      <c r="E422" s="1050"/>
      <c r="F422" s="1051"/>
      <c r="G422" s="1051"/>
    </row>
    <row r="423" spans="1:7">
      <c r="A423" s="1050"/>
      <c r="B423" s="1050"/>
      <c r="C423" s="1050"/>
      <c r="D423" s="1050"/>
      <c r="E423" s="1050"/>
      <c r="F423" s="1051"/>
      <c r="G423" s="1051"/>
    </row>
    <row r="424" spans="1:7">
      <c r="A424" s="1050"/>
      <c r="B424" s="1050"/>
      <c r="C424" s="1050"/>
      <c r="D424" s="1050"/>
      <c r="E424" s="1050"/>
      <c r="F424" s="1051"/>
      <c r="G424" s="1051"/>
    </row>
    <row r="425" spans="1:7">
      <c r="A425" s="1050"/>
      <c r="B425" s="1050"/>
      <c r="C425" s="1050"/>
      <c r="D425" s="1050"/>
      <c r="E425" s="1050"/>
      <c r="F425" s="1051"/>
      <c r="G425" s="1051"/>
    </row>
    <row r="426" spans="1:7">
      <c r="A426" s="1050"/>
      <c r="B426" s="1050"/>
      <c r="C426" s="1050"/>
      <c r="D426" s="1050"/>
      <c r="E426" s="1050"/>
      <c r="F426" s="1051"/>
      <c r="G426" s="1051"/>
    </row>
    <row r="427" spans="1:7">
      <c r="A427" s="1050"/>
      <c r="B427" s="1050"/>
      <c r="C427" s="1050"/>
      <c r="D427" s="1050"/>
      <c r="E427" s="1050"/>
      <c r="F427" s="1051"/>
      <c r="G427" s="1051"/>
    </row>
    <row r="428" spans="1:7">
      <c r="A428" s="1050"/>
      <c r="B428" s="1050"/>
      <c r="C428" s="1050"/>
      <c r="D428" s="1050"/>
      <c r="E428" s="1050"/>
      <c r="F428" s="1051"/>
      <c r="G428" s="1051"/>
    </row>
    <row r="429" spans="1:7">
      <c r="A429" s="1050"/>
      <c r="B429" s="1050"/>
      <c r="C429" s="1050"/>
      <c r="D429" s="1050"/>
      <c r="E429" s="1050"/>
      <c r="F429" s="1051"/>
      <c r="G429" s="1051"/>
    </row>
    <row r="430" spans="1:7">
      <c r="A430" s="1050"/>
      <c r="B430" s="1050"/>
      <c r="C430" s="1050"/>
      <c r="D430" s="1050"/>
      <c r="E430" s="1050"/>
      <c r="F430" s="1051"/>
      <c r="G430" s="1051"/>
    </row>
    <row r="431" spans="1:7">
      <c r="A431" s="1050"/>
      <c r="B431" s="1050"/>
      <c r="C431" s="1050"/>
      <c r="D431" s="1050"/>
      <c r="E431" s="1050"/>
      <c r="F431" s="1051"/>
      <c r="G431" s="1051"/>
    </row>
    <row r="432" spans="1:7">
      <c r="A432" s="1050"/>
      <c r="B432" s="1050"/>
      <c r="C432" s="1050"/>
      <c r="D432" s="1050"/>
      <c r="E432" s="1050"/>
      <c r="F432" s="1051"/>
      <c r="G432" s="1051"/>
    </row>
    <row r="433" spans="1:7">
      <c r="A433" s="1050"/>
      <c r="B433" s="1050"/>
      <c r="C433" s="1050"/>
      <c r="D433" s="1050"/>
      <c r="E433" s="1050"/>
      <c r="F433" s="1051"/>
      <c r="G433" s="1051"/>
    </row>
    <row r="434" spans="1:7">
      <c r="A434" s="1050"/>
      <c r="B434" s="1050"/>
      <c r="C434" s="1050"/>
      <c r="D434" s="1050"/>
      <c r="E434" s="1050"/>
      <c r="F434" s="1051"/>
      <c r="G434" s="1051"/>
    </row>
    <row r="435" spans="1:7">
      <c r="A435" s="1050"/>
      <c r="B435" s="1050"/>
      <c r="C435" s="1050"/>
      <c r="D435" s="1050"/>
      <c r="E435" s="1050"/>
      <c r="F435" s="1051"/>
      <c r="G435" s="1051"/>
    </row>
    <row r="436" spans="1:7">
      <c r="A436" s="1050"/>
      <c r="B436" s="1050"/>
      <c r="C436" s="1050"/>
      <c r="D436" s="1050"/>
      <c r="E436" s="1050"/>
      <c r="F436" s="1051"/>
      <c r="G436" s="1051"/>
    </row>
    <row r="437" spans="1:7">
      <c r="A437" s="1050"/>
      <c r="B437" s="1050"/>
      <c r="C437" s="1050"/>
      <c r="D437" s="1050"/>
      <c r="E437" s="1050"/>
      <c r="F437" s="1051"/>
      <c r="G437" s="1051"/>
    </row>
    <row r="438" spans="1:7">
      <c r="A438" s="1050"/>
      <c r="B438" s="1050"/>
      <c r="C438" s="1050"/>
      <c r="D438" s="1050"/>
      <c r="E438" s="1050"/>
      <c r="F438" s="1051"/>
      <c r="G438" s="1051"/>
    </row>
    <row r="439" spans="1:7">
      <c r="A439" s="1050"/>
      <c r="B439" s="1050"/>
      <c r="C439" s="1050"/>
      <c r="D439" s="1050"/>
      <c r="E439" s="1050"/>
      <c r="F439" s="1051"/>
      <c r="G439" s="1051"/>
    </row>
    <row r="440" spans="1:7">
      <c r="A440" s="1050"/>
      <c r="B440" s="1050"/>
      <c r="C440" s="1050"/>
      <c r="D440" s="1050"/>
      <c r="E440" s="1050"/>
      <c r="F440" s="1051"/>
      <c r="G440" s="1051"/>
    </row>
    <row r="441" spans="1:7">
      <c r="A441" s="1050"/>
      <c r="B441" s="1050"/>
      <c r="C441" s="1050"/>
      <c r="D441" s="1050"/>
      <c r="E441" s="1050"/>
      <c r="F441" s="1051"/>
      <c r="G441" s="1051"/>
    </row>
    <row r="442" spans="1:7">
      <c r="A442" s="1050"/>
      <c r="B442" s="1050"/>
      <c r="C442" s="1050"/>
      <c r="D442" s="1050"/>
      <c r="E442" s="1050"/>
      <c r="F442" s="1051"/>
      <c r="G442" s="1051"/>
    </row>
    <row r="443" spans="1:7">
      <c r="A443" s="1050"/>
      <c r="B443" s="1050"/>
      <c r="C443" s="1050"/>
      <c r="D443" s="1050"/>
      <c r="E443" s="1050"/>
      <c r="F443" s="1051"/>
      <c r="G443" s="1051"/>
    </row>
    <row r="444" spans="1:7">
      <c r="A444" s="1050"/>
      <c r="B444" s="1050"/>
      <c r="C444" s="1050"/>
      <c r="D444" s="1050"/>
      <c r="E444" s="1050"/>
      <c r="F444" s="1051"/>
      <c r="G444" s="1051"/>
    </row>
    <row r="445" spans="1:7">
      <c r="A445" s="1050"/>
      <c r="B445" s="1050"/>
      <c r="C445" s="1050"/>
      <c r="D445" s="1050"/>
      <c r="E445" s="1050"/>
      <c r="F445" s="1051"/>
      <c r="G445" s="1051"/>
    </row>
    <row r="446" spans="1:7">
      <c r="A446" s="1050"/>
      <c r="B446" s="1050"/>
      <c r="C446" s="1050"/>
      <c r="D446" s="1050"/>
      <c r="E446" s="1050"/>
      <c r="F446" s="1051"/>
      <c r="G446" s="1051"/>
    </row>
    <row r="447" spans="1:7">
      <c r="A447" s="1050"/>
      <c r="B447" s="1050"/>
      <c r="C447" s="1050"/>
      <c r="D447" s="1050"/>
      <c r="E447" s="1050"/>
      <c r="F447" s="1051"/>
      <c r="G447" s="1051"/>
    </row>
    <row r="448" spans="1:7">
      <c r="A448" s="1050"/>
      <c r="B448" s="1050"/>
      <c r="C448" s="1050"/>
      <c r="D448" s="1050"/>
      <c r="E448" s="1050"/>
      <c r="F448" s="1051"/>
      <c r="G448" s="1051"/>
    </row>
    <row r="449" spans="1:7">
      <c r="A449" s="1050"/>
      <c r="B449" s="1050"/>
      <c r="C449" s="1050"/>
      <c r="D449" s="1050"/>
      <c r="E449" s="1050"/>
      <c r="F449" s="1051"/>
      <c r="G449" s="1051"/>
    </row>
    <row r="450" spans="1:7">
      <c r="A450" s="1050"/>
      <c r="B450" s="1050"/>
      <c r="C450" s="1050"/>
      <c r="D450" s="1050"/>
      <c r="E450" s="1050"/>
      <c r="F450" s="1051"/>
      <c r="G450" s="1051"/>
    </row>
    <row r="451" spans="1:7">
      <c r="A451" s="1050"/>
      <c r="B451" s="1050"/>
      <c r="C451" s="1050"/>
      <c r="D451" s="1050"/>
      <c r="E451" s="1050"/>
      <c r="F451" s="1051"/>
      <c r="G451" s="1051"/>
    </row>
    <row r="452" spans="1:7">
      <c r="A452" s="1050"/>
      <c r="B452" s="1050"/>
      <c r="C452" s="1050"/>
      <c r="D452" s="1050"/>
      <c r="E452" s="1050"/>
      <c r="F452" s="1051"/>
      <c r="G452" s="1051"/>
    </row>
    <row r="453" spans="1:7">
      <c r="A453" s="1050"/>
      <c r="B453" s="1050"/>
      <c r="C453" s="1050"/>
      <c r="D453" s="1050"/>
      <c r="E453" s="1050"/>
      <c r="F453" s="1051"/>
      <c r="G453" s="1051"/>
    </row>
    <row r="454" spans="1:7">
      <c r="A454" s="1050"/>
      <c r="B454" s="1050"/>
      <c r="C454" s="1050"/>
      <c r="D454" s="1050"/>
      <c r="E454" s="1050"/>
      <c r="F454" s="1051"/>
      <c r="G454" s="1051"/>
    </row>
    <row r="455" spans="1:7">
      <c r="A455" s="1050"/>
      <c r="B455" s="1050"/>
      <c r="C455" s="1050"/>
      <c r="D455" s="1050"/>
      <c r="E455" s="1050"/>
      <c r="F455" s="1051"/>
      <c r="G455" s="1051"/>
    </row>
    <row r="456" spans="1:7">
      <c r="A456" s="1050"/>
      <c r="B456" s="1050"/>
      <c r="C456" s="1050"/>
      <c r="D456" s="1050"/>
      <c r="E456" s="1050"/>
      <c r="F456" s="1051"/>
      <c r="G456" s="1051"/>
    </row>
    <row r="457" spans="1:7">
      <c r="A457" s="1050"/>
      <c r="B457" s="1050"/>
      <c r="C457" s="1050"/>
      <c r="D457" s="1050"/>
      <c r="E457" s="1050"/>
      <c r="F457" s="1051"/>
      <c r="G457" s="1051"/>
    </row>
    <row r="458" spans="1:7">
      <c r="A458" s="1050"/>
      <c r="B458" s="1050"/>
      <c r="C458" s="1050"/>
      <c r="D458" s="1050"/>
      <c r="E458" s="1050"/>
      <c r="F458" s="1051"/>
      <c r="G458" s="1051"/>
    </row>
    <row r="459" spans="1:7">
      <c r="A459" s="1050"/>
      <c r="B459" s="1050"/>
      <c r="C459" s="1050"/>
      <c r="D459" s="1050"/>
      <c r="E459" s="1050"/>
      <c r="F459" s="1051"/>
      <c r="G459" s="1051"/>
    </row>
    <row r="460" spans="1:7">
      <c r="A460" s="1050"/>
      <c r="B460" s="1050"/>
      <c r="C460" s="1050"/>
      <c r="D460" s="1050"/>
      <c r="E460" s="1050"/>
      <c r="F460" s="1051"/>
      <c r="G460" s="1051"/>
    </row>
    <row r="461" spans="1:7">
      <c r="A461" s="1050"/>
      <c r="B461" s="1050"/>
      <c r="C461" s="1050"/>
      <c r="D461" s="1050"/>
      <c r="E461" s="1050"/>
      <c r="F461" s="1051"/>
      <c r="G461" s="1051"/>
    </row>
    <row r="462" spans="1:7">
      <c r="A462" s="1050"/>
      <c r="B462" s="1050"/>
      <c r="C462" s="1050"/>
      <c r="D462" s="1050"/>
      <c r="E462" s="1050"/>
      <c r="F462" s="1051"/>
      <c r="G462" s="1051"/>
    </row>
    <row r="463" spans="1:7">
      <c r="A463" s="1050"/>
      <c r="B463" s="1050"/>
      <c r="C463" s="1050"/>
      <c r="D463" s="1050"/>
      <c r="E463" s="1050"/>
      <c r="F463" s="1051"/>
      <c r="G463" s="1051"/>
    </row>
    <row r="464" spans="1:7">
      <c r="A464" s="1050"/>
      <c r="B464" s="1050"/>
      <c r="C464" s="1050"/>
      <c r="D464" s="1050"/>
      <c r="E464" s="1050"/>
      <c r="F464" s="1051"/>
      <c r="G464" s="1051"/>
    </row>
    <row r="465" spans="1:7">
      <c r="A465" s="1050"/>
      <c r="B465" s="1050"/>
      <c r="C465" s="1050"/>
      <c r="D465" s="1050"/>
      <c r="E465" s="1050"/>
      <c r="F465" s="1051"/>
      <c r="G465" s="1051"/>
    </row>
    <row r="466" spans="1:7">
      <c r="A466" s="1050"/>
      <c r="B466" s="1050"/>
      <c r="C466" s="1050"/>
      <c r="D466" s="1050"/>
      <c r="E466" s="1050"/>
      <c r="F466" s="1051"/>
      <c r="G466" s="1051"/>
    </row>
    <row r="467" spans="1:7">
      <c r="A467" s="1050"/>
      <c r="B467" s="1050"/>
      <c r="C467" s="1050"/>
      <c r="D467" s="1050"/>
      <c r="E467" s="1050"/>
      <c r="F467" s="1051"/>
      <c r="G467" s="1051"/>
    </row>
    <row r="468" spans="1:7">
      <c r="A468" s="1050"/>
      <c r="B468" s="1050"/>
      <c r="C468" s="1050"/>
      <c r="D468" s="1050"/>
      <c r="E468" s="1050"/>
      <c r="F468" s="1051"/>
      <c r="G468" s="1051"/>
    </row>
    <row r="469" spans="1:7">
      <c r="A469" s="1050"/>
      <c r="B469" s="1050"/>
      <c r="C469" s="1050"/>
      <c r="D469" s="1050"/>
      <c r="E469" s="1050"/>
      <c r="F469" s="1051"/>
      <c r="G469" s="1051"/>
    </row>
    <row r="470" spans="1:7">
      <c r="A470" s="1050"/>
      <c r="B470" s="1050"/>
      <c r="C470" s="1050"/>
      <c r="D470" s="1050"/>
      <c r="E470" s="1050"/>
      <c r="F470" s="1051"/>
      <c r="G470" s="1051"/>
    </row>
    <row r="471" spans="1:7">
      <c r="A471" s="1050"/>
      <c r="B471" s="1050"/>
      <c r="C471" s="1050"/>
      <c r="D471" s="1050"/>
      <c r="E471" s="1050"/>
      <c r="F471" s="1051"/>
      <c r="G471" s="1051"/>
    </row>
    <row r="472" spans="1:7">
      <c r="A472" s="1050"/>
      <c r="B472" s="1050"/>
      <c r="C472" s="1050"/>
      <c r="D472" s="1050"/>
      <c r="E472" s="1050"/>
      <c r="F472" s="1051"/>
      <c r="G472" s="1051"/>
    </row>
    <row r="473" spans="1:7">
      <c r="A473" s="1050"/>
      <c r="B473" s="1050"/>
      <c r="C473" s="1050"/>
      <c r="D473" s="1050"/>
      <c r="E473" s="1050"/>
      <c r="F473" s="1051"/>
      <c r="G473" s="1051"/>
    </row>
    <row r="474" spans="1:7">
      <c r="A474" s="1050"/>
      <c r="B474" s="1050"/>
      <c r="C474" s="1050"/>
      <c r="D474" s="1050"/>
      <c r="E474" s="1050"/>
      <c r="F474" s="1051"/>
      <c r="G474" s="1051"/>
    </row>
    <row r="475" spans="1:7">
      <c r="A475" s="1050"/>
      <c r="B475" s="1050"/>
      <c r="C475" s="1050"/>
      <c r="D475" s="1050"/>
      <c r="E475" s="1050"/>
      <c r="F475" s="1051"/>
      <c r="G475" s="1051"/>
    </row>
    <row r="476" spans="1:7">
      <c r="A476" s="1050"/>
      <c r="B476" s="1050"/>
      <c r="C476" s="1050"/>
      <c r="D476" s="1050"/>
      <c r="E476" s="1050"/>
      <c r="F476" s="1051"/>
      <c r="G476" s="1051"/>
    </row>
    <row r="477" spans="1:7">
      <c r="A477" s="1050"/>
      <c r="B477" s="1050"/>
      <c r="C477" s="1050"/>
      <c r="D477" s="1050"/>
      <c r="E477" s="1050"/>
      <c r="F477" s="1051"/>
      <c r="G477" s="1051"/>
    </row>
    <row r="478" spans="1:7">
      <c r="A478" s="1050"/>
      <c r="B478" s="1050"/>
      <c r="C478" s="1050"/>
      <c r="D478" s="1050"/>
      <c r="E478" s="1050"/>
      <c r="F478" s="1051"/>
      <c r="G478" s="1051"/>
    </row>
    <row r="479" spans="1:7">
      <c r="A479" s="1050"/>
      <c r="B479" s="1050"/>
      <c r="C479" s="1050"/>
      <c r="D479" s="1050"/>
      <c r="E479" s="1050"/>
      <c r="F479" s="1051"/>
      <c r="G479" s="1051"/>
    </row>
    <row r="480" spans="1:7">
      <c r="A480" s="1050"/>
      <c r="B480" s="1050"/>
      <c r="C480" s="1050"/>
      <c r="D480" s="1050"/>
      <c r="E480" s="1050"/>
      <c r="F480" s="1051"/>
      <c r="G480" s="1051"/>
    </row>
    <row r="481" spans="1:7">
      <c r="A481" s="1050"/>
      <c r="B481" s="1050"/>
      <c r="C481" s="1050"/>
      <c r="D481" s="1050"/>
      <c r="E481" s="1050"/>
      <c r="F481" s="1051"/>
      <c r="G481" s="1051"/>
    </row>
    <row r="482" spans="1:7">
      <c r="A482" s="1050"/>
      <c r="B482" s="1050"/>
      <c r="C482" s="1050"/>
      <c r="D482" s="1050"/>
      <c r="E482" s="1050"/>
      <c r="F482" s="1051"/>
      <c r="G482" s="1051"/>
    </row>
    <row r="483" spans="1:7">
      <c r="A483" s="1050"/>
      <c r="B483" s="1050"/>
      <c r="C483" s="1050"/>
      <c r="D483" s="1050"/>
      <c r="E483" s="1050"/>
      <c r="F483" s="1051"/>
      <c r="G483" s="1051"/>
    </row>
    <row r="484" spans="1:7">
      <c r="A484" s="1050"/>
      <c r="B484" s="1050"/>
      <c r="C484" s="1050"/>
      <c r="D484" s="1050"/>
      <c r="E484" s="1050"/>
      <c r="F484" s="1051"/>
      <c r="G484" s="1051"/>
    </row>
    <row r="485" spans="1:7">
      <c r="A485" s="1050"/>
      <c r="B485" s="1050"/>
      <c r="C485" s="1050"/>
      <c r="D485" s="1050"/>
      <c r="E485" s="1050"/>
      <c r="F485" s="1051"/>
      <c r="G485" s="1051"/>
    </row>
    <row r="486" spans="1:7">
      <c r="A486" s="1050"/>
      <c r="B486" s="1050"/>
      <c r="C486" s="1050"/>
      <c r="D486" s="1050"/>
      <c r="E486" s="1050"/>
      <c r="F486" s="1051"/>
      <c r="G486" s="1051"/>
    </row>
    <row r="487" spans="1:7">
      <c r="A487" s="1050"/>
      <c r="B487" s="1050"/>
      <c r="C487" s="1050"/>
      <c r="D487" s="1050"/>
      <c r="E487" s="1050"/>
      <c r="F487" s="1051"/>
      <c r="G487" s="1051"/>
    </row>
    <row r="488" spans="1:7">
      <c r="A488" s="1050"/>
      <c r="B488" s="1050"/>
      <c r="C488" s="1050"/>
      <c r="D488" s="1050"/>
      <c r="E488" s="1050"/>
      <c r="F488" s="1051"/>
      <c r="G488" s="1051"/>
    </row>
    <row r="489" spans="1:7">
      <c r="A489" s="1050"/>
      <c r="B489" s="1050"/>
      <c r="C489" s="1050"/>
      <c r="D489" s="1050"/>
      <c r="E489" s="1050"/>
      <c r="F489" s="1051"/>
      <c r="G489" s="1051"/>
    </row>
    <row r="490" spans="1:7">
      <c r="A490" s="1050"/>
      <c r="B490" s="1050"/>
      <c r="C490" s="1050"/>
      <c r="D490" s="1050"/>
      <c r="E490" s="1050"/>
      <c r="F490" s="1051"/>
      <c r="G490" s="1051"/>
    </row>
    <row r="491" spans="1:7">
      <c r="A491" s="1050"/>
      <c r="B491" s="1050"/>
      <c r="C491" s="1050"/>
      <c r="D491" s="1050"/>
      <c r="E491" s="1050"/>
      <c r="F491" s="1051"/>
      <c r="G491" s="1051"/>
    </row>
    <row r="492" spans="1:7">
      <c r="A492" s="1050"/>
      <c r="B492" s="1050"/>
      <c r="C492" s="1050"/>
      <c r="D492" s="1050"/>
      <c r="E492" s="1050"/>
      <c r="F492" s="1051"/>
      <c r="G492" s="1051"/>
    </row>
    <row r="493" spans="1:7">
      <c r="A493" s="1050"/>
      <c r="B493" s="1050"/>
      <c r="C493" s="1050"/>
      <c r="D493" s="1050"/>
      <c r="E493" s="1050"/>
      <c r="F493" s="1051"/>
      <c r="G493" s="1051"/>
    </row>
    <row r="494" spans="1:7">
      <c r="A494" s="1050"/>
      <c r="B494" s="1050"/>
      <c r="C494" s="1050"/>
      <c r="D494" s="1050"/>
      <c r="E494" s="1050"/>
      <c r="F494" s="1051"/>
      <c r="G494" s="1051"/>
    </row>
    <row r="495" spans="1:7">
      <c r="A495" s="1050"/>
      <c r="B495" s="1050"/>
      <c r="C495" s="1050"/>
      <c r="D495" s="1050"/>
      <c r="E495" s="1050"/>
      <c r="F495" s="1051"/>
      <c r="G495" s="1051"/>
    </row>
    <row r="496" spans="1:7">
      <c r="A496" s="1050"/>
      <c r="B496" s="1050"/>
      <c r="C496" s="1050"/>
      <c r="D496" s="1050"/>
      <c r="E496" s="1050"/>
      <c r="F496" s="1051"/>
      <c r="G496" s="1051"/>
    </row>
    <row r="497" spans="1:7">
      <c r="A497" s="1050"/>
      <c r="B497" s="1050"/>
      <c r="C497" s="1050"/>
      <c r="D497" s="1050"/>
      <c r="E497" s="1050"/>
      <c r="F497" s="1051"/>
      <c r="G497" s="1051"/>
    </row>
    <row r="498" spans="1:7">
      <c r="A498" s="1050"/>
      <c r="B498" s="1050"/>
      <c r="C498" s="1050"/>
      <c r="D498" s="1050"/>
      <c r="E498" s="1050"/>
      <c r="F498" s="1051"/>
      <c r="G498" s="1051"/>
    </row>
    <row r="499" spans="1:7">
      <c r="A499" s="1050"/>
      <c r="B499" s="1050"/>
      <c r="C499" s="1050"/>
      <c r="D499" s="1050"/>
      <c r="E499" s="1050"/>
      <c r="F499" s="1051"/>
      <c r="G499" s="1051"/>
    </row>
    <row r="500" spans="1:7">
      <c r="A500" s="1050"/>
      <c r="B500" s="1050"/>
      <c r="C500" s="1050"/>
      <c r="D500" s="1050"/>
      <c r="E500" s="1050"/>
      <c r="F500" s="1051"/>
      <c r="G500" s="1051"/>
    </row>
    <row r="501" spans="1:7">
      <c r="A501" s="1050"/>
      <c r="B501" s="1050"/>
      <c r="C501" s="1050"/>
      <c r="D501" s="1050"/>
      <c r="E501" s="1050"/>
      <c r="F501" s="1051"/>
      <c r="G501" s="1051"/>
    </row>
    <row r="502" spans="1:7">
      <c r="A502" s="1050"/>
      <c r="B502" s="1050"/>
      <c r="C502" s="1050"/>
      <c r="D502" s="1050"/>
      <c r="E502" s="1050"/>
      <c r="F502" s="1051"/>
      <c r="G502" s="1051"/>
    </row>
    <row r="503" spans="1:7">
      <c r="A503" s="1050"/>
      <c r="B503" s="1050"/>
      <c r="C503" s="1050"/>
      <c r="D503" s="1050"/>
      <c r="E503" s="1050"/>
      <c r="F503" s="1051"/>
      <c r="G503" s="1051"/>
    </row>
    <row r="504" spans="1:7">
      <c r="A504" s="1050"/>
      <c r="B504" s="1050"/>
      <c r="C504" s="1050"/>
      <c r="D504" s="1050"/>
      <c r="E504" s="1050"/>
      <c r="F504" s="1051"/>
      <c r="G504" s="1051"/>
    </row>
    <row r="505" spans="1:7">
      <c r="A505" s="1050"/>
      <c r="B505" s="1050"/>
      <c r="C505" s="1050"/>
      <c r="D505" s="1050"/>
      <c r="E505" s="1050"/>
      <c r="F505" s="1051"/>
      <c r="G505" s="1051"/>
    </row>
    <row r="506" spans="1:7">
      <c r="A506" s="1050"/>
      <c r="B506" s="1050"/>
      <c r="C506" s="1050"/>
      <c r="D506" s="1050"/>
      <c r="E506" s="1050"/>
      <c r="F506" s="1051"/>
      <c r="G506" s="1051"/>
    </row>
    <row r="507" spans="1:7">
      <c r="A507" s="1050"/>
      <c r="B507" s="1050"/>
      <c r="C507" s="1050"/>
      <c r="D507" s="1050"/>
      <c r="E507" s="1050"/>
      <c r="F507" s="1051"/>
      <c r="G507" s="1051"/>
    </row>
    <row r="508" spans="1:7">
      <c r="A508" s="1050"/>
      <c r="B508" s="1050"/>
      <c r="C508" s="1050"/>
      <c r="D508" s="1050"/>
      <c r="E508" s="1050"/>
      <c r="F508" s="1051"/>
      <c r="G508" s="1051"/>
    </row>
    <row r="509" spans="1:7">
      <c r="A509" s="1050"/>
      <c r="B509" s="1050"/>
      <c r="C509" s="1050"/>
      <c r="D509" s="1050"/>
      <c r="E509" s="1050"/>
      <c r="F509" s="1051"/>
      <c r="G509" s="1051"/>
    </row>
    <row r="510" spans="1:7">
      <c r="A510" s="1050"/>
      <c r="B510" s="1050"/>
      <c r="C510" s="1050"/>
      <c r="D510" s="1050"/>
      <c r="E510" s="1050"/>
      <c r="F510" s="1051"/>
      <c r="G510" s="1051"/>
    </row>
    <row r="511" spans="1:7">
      <c r="A511" s="1050"/>
      <c r="B511" s="1050"/>
      <c r="C511" s="1050"/>
      <c r="D511" s="1050"/>
      <c r="E511" s="1050"/>
      <c r="F511" s="1051"/>
      <c r="G511" s="1051"/>
    </row>
    <row r="512" spans="1:7">
      <c r="A512" s="1050"/>
      <c r="B512" s="1050"/>
      <c r="C512" s="1050"/>
      <c r="D512" s="1050"/>
      <c r="E512" s="1050"/>
      <c r="F512" s="1051"/>
      <c r="G512" s="1051"/>
    </row>
    <row r="513" spans="1:7">
      <c r="A513" s="1050"/>
      <c r="B513" s="1050"/>
      <c r="C513" s="1050"/>
      <c r="D513" s="1050"/>
      <c r="E513" s="1050"/>
      <c r="F513" s="1051"/>
      <c r="G513" s="1051"/>
    </row>
    <row r="514" spans="1:7">
      <c r="A514" s="1050"/>
      <c r="B514" s="1050"/>
      <c r="C514" s="1050"/>
      <c r="D514" s="1050"/>
      <c r="E514" s="1050"/>
      <c r="F514" s="1051"/>
      <c r="G514" s="1051"/>
    </row>
    <row r="515" spans="1:7">
      <c r="A515" s="1050"/>
      <c r="B515" s="1050"/>
      <c r="C515" s="1050"/>
      <c r="D515" s="1050"/>
      <c r="E515" s="1050"/>
      <c r="F515" s="1051"/>
      <c r="G515" s="1051"/>
    </row>
    <row r="516" spans="1:7">
      <c r="A516" s="1050"/>
      <c r="B516" s="1050"/>
      <c r="C516" s="1050"/>
      <c r="D516" s="1050"/>
      <c r="E516" s="1050"/>
      <c r="F516" s="1051"/>
      <c r="G516" s="1051"/>
    </row>
    <row r="517" spans="1:7">
      <c r="A517" s="1050"/>
      <c r="B517" s="1050"/>
      <c r="C517" s="1050"/>
      <c r="D517" s="1050"/>
      <c r="E517" s="1050"/>
      <c r="F517" s="1051"/>
      <c r="G517" s="1051"/>
    </row>
    <row r="518" spans="1:7">
      <c r="A518" s="1050"/>
      <c r="B518" s="1050"/>
      <c r="C518" s="1050"/>
      <c r="D518" s="1050"/>
      <c r="E518" s="1050"/>
      <c r="F518" s="1051"/>
      <c r="G518" s="1051"/>
    </row>
    <row r="519" spans="1:7">
      <c r="A519" s="1050"/>
      <c r="B519" s="1050"/>
      <c r="C519" s="1050"/>
      <c r="D519" s="1050"/>
      <c r="E519" s="1050"/>
      <c r="F519" s="1051"/>
      <c r="G519" s="1051"/>
    </row>
    <row r="520" spans="1:7">
      <c r="A520" s="1050"/>
      <c r="B520" s="1050"/>
      <c r="C520" s="1050"/>
      <c r="D520" s="1050"/>
      <c r="E520" s="1050"/>
      <c r="F520" s="1051"/>
      <c r="G520" s="1051"/>
    </row>
    <row r="521" spans="1:7">
      <c r="A521" s="1050"/>
      <c r="B521" s="1050"/>
      <c r="C521" s="1050"/>
      <c r="D521" s="1050"/>
      <c r="E521" s="1050"/>
      <c r="F521" s="1051"/>
      <c r="G521" s="1051"/>
    </row>
    <row r="522" spans="1:7">
      <c r="A522" s="1050"/>
      <c r="B522" s="1050"/>
      <c r="C522" s="1050"/>
      <c r="D522" s="1050"/>
      <c r="E522" s="1050"/>
      <c r="F522" s="1051"/>
      <c r="G522" s="1051"/>
    </row>
    <row r="523" spans="1:7">
      <c r="A523" s="1050"/>
      <c r="B523" s="1050"/>
      <c r="C523" s="1050"/>
      <c r="D523" s="1050"/>
      <c r="E523" s="1050"/>
      <c r="F523" s="1051"/>
      <c r="G523" s="1051"/>
    </row>
    <row r="524" spans="1:7">
      <c r="A524" s="1050"/>
      <c r="B524" s="1050"/>
      <c r="C524" s="1050"/>
      <c r="D524" s="1050"/>
      <c r="E524" s="1050"/>
      <c r="F524" s="1051"/>
      <c r="G524" s="1051"/>
    </row>
    <row r="525" spans="1:7">
      <c r="A525" s="1050"/>
      <c r="B525" s="1050"/>
      <c r="C525" s="1050"/>
      <c r="D525" s="1050"/>
      <c r="E525" s="1050"/>
      <c r="F525" s="1051"/>
      <c r="G525" s="1051"/>
    </row>
    <row r="526" spans="1:7">
      <c r="A526" s="1050"/>
      <c r="B526" s="1050"/>
      <c r="C526" s="1050"/>
      <c r="D526" s="1050"/>
      <c r="E526" s="1050"/>
      <c r="F526" s="1051"/>
      <c r="G526" s="1051"/>
    </row>
    <row r="527" spans="1:7">
      <c r="A527" s="1050"/>
      <c r="B527" s="1050"/>
      <c r="C527" s="1050"/>
      <c r="D527" s="1050"/>
      <c r="E527" s="1050"/>
      <c r="F527" s="1051"/>
      <c r="G527" s="1051"/>
    </row>
    <row r="528" spans="1:7">
      <c r="A528" s="1050"/>
      <c r="B528" s="1050"/>
      <c r="C528" s="1050"/>
      <c r="D528" s="1050"/>
      <c r="E528" s="1050"/>
      <c r="F528" s="1051"/>
      <c r="G528" s="1051"/>
    </row>
    <row r="529" spans="1:7">
      <c r="A529" s="1050"/>
      <c r="B529" s="1050"/>
      <c r="C529" s="1050"/>
      <c r="D529" s="1050"/>
      <c r="E529" s="1050"/>
      <c r="F529" s="1051"/>
      <c r="G529" s="1051"/>
    </row>
    <row r="530" spans="1:7">
      <c r="A530" s="1050"/>
      <c r="B530" s="1050"/>
      <c r="C530" s="1050"/>
      <c r="D530" s="1050"/>
      <c r="E530" s="1050"/>
      <c r="F530" s="1051"/>
      <c r="G530" s="1051"/>
    </row>
    <row r="531" spans="1:7">
      <c r="A531" s="1050"/>
      <c r="B531" s="1050"/>
      <c r="C531" s="1050"/>
      <c r="D531" s="1050"/>
      <c r="E531" s="1050"/>
      <c r="F531" s="1051"/>
      <c r="G531" s="1051"/>
    </row>
    <row r="532" spans="1:7">
      <c r="A532" s="1050"/>
      <c r="B532" s="1050"/>
      <c r="C532" s="1050"/>
      <c r="D532" s="1050"/>
      <c r="E532" s="1050"/>
      <c r="F532" s="1051"/>
      <c r="G532" s="1051"/>
    </row>
    <row r="533" spans="1:7">
      <c r="A533" s="1050"/>
      <c r="B533" s="1050"/>
      <c r="C533" s="1050"/>
      <c r="D533" s="1050"/>
      <c r="E533" s="1050"/>
      <c r="F533" s="1051"/>
      <c r="G533" s="1051"/>
    </row>
    <row r="534" spans="1:7">
      <c r="A534" s="1050"/>
      <c r="B534" s="1050"/>
      <c r="C534" s="1050"/>
      <c r="D534" s="1050"/>
      <c r="E534" s="1050"/>
      <c r="F534" s="1051"/>
      <c r="G534" s="1051"/>
    </row>
    <row r="535" spans="1:7">
      <c r="A535" s="1050"/>
      <c r="B535" s="1050"/>
      <c r="C535" s="1050"/>
      <c r="D535" s="1050"/>
      <c r="E535" s="1050"/>
      <c r="F535" s="1051"/>
      <c r="G535" s="1051"/>
    </row>
    <row r="536" spans="1:7">
      <c r="A536" s="1050"/>
      <c r="B536" s="1050"/>
      <c r="C536" s="1050"/>
      <c r="D536" s="1050"/>
      <c r="E536" s="1050"/>
      <c r="F536" s="1051"/>
      <c r="G536" s="1051"/>
    </row>
    <row r="537" spans="1:7">
      <c r="A537" s="1050"/>
      <c r="B537" s="1050"/>
      <c r="C537" s="1050"/>
      <c r="D537" s="1050"/>
      <c r="E537" s="1050"/>
      <c r="F537" s="1051"/>
      <c r="G537" s="1051"/>
    </row>
    <row r="538" spans="1:7">
      <c r="A538" s="1050"/>
      <c r="B538" s="1050"/>
      <c r="C538" s="1050"/>
      <c r="D538" s="1050"/>
      <c r="E538" s="1050"/>
      <c r="F538" s="1051"/>
      <c r="G538" s="1051"/>
    </row>
    <row r="539" spans="1:7">
      <c r="A539" s="1050"/>
      <c r="B539" s="1050"/>
      <c r="C539" s="1050"/>
      <c r="D539" s="1050"/>
      <c r="E539" s="1050"/>
      <c r="F539" s="1051"/>
      <c r="G539" s="1051"/>
    </row>
    <row r="540" spans="1:7">
      <c r="A540" s="1050"/>
      <c r="B540" s="1050"/>
      <c r="C540" s="1050"/>
      <c r="D540" s="1050"/>
      <c r="E540" s="1050"/>
      <c r="F540" s="1051"/>
      <c r="G540" s="1051"/>
    </row>
    <row r="541" spans="1:7">
      <c r="A541" s="1050"/>
      <c r="B541" s="1050"/>
      <c r="C541" s="1050"/>
      <c r="D541" s="1050"/>
      <c r="E541" s="1050"/>
      <c r="F541" s="1051"/>
      <c r="G541" s="1051"/>
    </row>
    <row r="542" spans="1:7">
      <c r="A542" s="1050"/>
      <c r="B542" s="1050"/>
      <c r="C542" s="1050"/>
      <c r="D542" s="1050"/>
      <c r="E542" s="1050"/>
      <c r="F542" s="1051"/>
      <c r="G542" s="1051"/>
    </row>
    <row r="543" spans="1:7">
      <c r="A543" s="1050"/>
      <c r="B543" s="1050"/>
      <c r="C543" s="1050"/>
      <c r="D543" s="1050"/>
      <c r="E543" s="1050"/>
      <c r="F543" s="1051"/>
      <c r="G543" s="1051"/>
    </row>
    <row r="544" spans="1:7">
      <c r="A544" s="1050"/>
      <c r="B544" s="1050"/>
      <c r="C544" s="1050"/>
      <c r="D544" s="1050"/>
      <c r="E544" s="1050"/>
      <c r="F544" s="1051"/>
      <c r="G544" s="1051"/>
    </row>
    <row r="545" spans="1:7">
      <c r="A545" s="1050"/>
      <c r="B545" s="1050"/>
      <c r="C545" s="1050"/>
      <c r="D545" s="1050"/>
      <c r="E545" s="1050"/>
      <c r="F545" s="1051"/>
      <c r="G545" s="1051"/>
    </row>
    <row r="546" spans="1:7">
      <c r="A546" s="1050"/>
      <c r="B546" s="1050"/>
      <c r="C546" s="1050"/>
      <c r="D546" s="1050"/>
      <c r="E546" s="1050"/>
      <c r="F546" s="1051"/>
      <c r="G546" s="1051"/>
    </row>
    <row r="547" spans="1:7">
      <c r="A547" s="1050"/>
      <c r="B547" s="1050"/>
      <c r="C547" s="1050"/>
      <c r="D547" s="1050"/>
      <c r="E547" s="1050"/>
      <c r="F547" s="1051"/>
      <c r="G547" s="1051"/>
    </row>
    <row r="548" spans="1:7">
      <c r="A548" s="1050"/>
      <c r="B548" s="1050"/>
      <c r="C548" s="1050"/>
      <c r="D548" s="1050"/>
      <c r="E548" s="1050"/>
      <c r="F548" s="1051"/>
      <c r="G548" s="1051"/>
    </row>
    <row r="549" spans="1:7">
      <c r="A549" s="1050"/>
      <c r="B549" s="1050"/>
      <c r="C549" s="1050"/>
      <c r="D549" s="1050"/>
      <c r="E549" s="1050"/>
      <c r="F549" s="1051"/>
      <c r="G549" s="1051"/>
    </row>
    <row r="550" spans="1:7">
      <c r="A550" s="1050"/>
      <c r="B550" s="1050"/>
      <c r="C550" s="1050"/>
      <c r="D550" s="1050"/>
      <c r="E550" s="1050"/>
      <c r="F550" s="1051"/>
      <c r="G550" s="1051"/>
    </row>
    <row r="551" spans="1:7">
      <c r="A551" s="1050"/>
      <c r="B551" s="1050"/>
      <c r="C551" s="1050"/>
      <c r="D551" s="1050"/>
      <c r="E551" s="1050"/>
      <c r="F551" s="1051"/>
      <c r="G551" s="1051"/>
    </row>
    <row r="552" spans="1:7">
      <c r="A552" s="1050"/>
      <c r="B552" s="1050"/>
      <c r="C552" s="1050"/>
      <c r="D552" s="1050"/>
      <c r="E552" s="1050"/>
      <c r="F552" s="1051"/>
      <c r="G552" s="1051"/>
    </row>
    <row r="553" spans="1:7">
      <c r="A553" s="1050"/>
      <c r="B553" s="1050"/>
      <c r="C553" s="1050"/>
      <c r="D553" s="1050"/>
      <c r="E553" s="1050"/>
      <c r="F553" s="1051"/>
      <c r="G553" s="1051"/>
    </row>
    <row r="554" spans="1:7">
      <c r="A554" s="1050"/>
      <c r="B554" s="1050"/>
      <c r="C554" s="1050"/>
      <c r="D554" s="1050"/>
      <c r="E554" s="1050"/>
      <c r="F554" s="1051"/>
      <c r="G554" s="1051"/>
    </row>
    <row r="555" spans="1:7">
      <c r="A555" s="1050"/>
      <c r="B555" s="1050"/>
      <c r="C555" s="1050"/>
      <c r="D555" s="1050"/>
      <c r="E555" s="1050"/>
      <c r="F555" s="1051"/>
      <c r="G555" s="1051"/>
    </row>
    <row r="556" spans="1:7">
      <c r="A556" s="1050"/>
      <c r="B556" s="1050"/>
      <c r="C556" s="1050"/>
      <c r="D556" s="1050"/>
      <c r="E556" s="1050"/>
      <c r="F556" s="1051"/>
      <c r="G556" s="1051"/>
    </row>
    <row r="557" spans="1:7">
      <c r="A557" s="1050"/>
      <c r="B557" s="1050"/>
      <c r="C557" s="1050"/>
      <c r="D557" s="1050"/>
      <c r="E557" s="1050"/>
      <c r="F557" s="1051"/>
      <c r="G557" s="1051"/>
    </row>
    <row r="558" spans="1:7">
      <c r="A558" s="1050"/>
      <c r="B558" s="1050"/>
      <c r="C558" s="1050"/>
      <c r="D558" s="1050"/>
      <c r="E558" s="1050"/>
      <c r="F558" s="1051"/>
      <c r="G558" s="1051"/>
    </row>
    <row r="559" spans="1:7">
      <c r="A559" s="1050"/>
      <c r="B559" s="1050"/>
      <c r="C559" s="1050"/>
      <c r="D559" s="1050"/>
      <c r="E559" s="1050"/>
      <c r="F559" s="1051"/>
      <c r="G559" s="1051"/>
    </row>
    <row r="560" spans="1:7">
      <c r="A560" s="1050"/>
      <c r="B560" s="1050"/>
      <c r="C560" s="1050"/>
      <c r="D560" s="1050"/>
      <c r="E560" s="1050"/>
      <c r="F560" s="1051"/>
      <c r="G560" s="1051"/>
    </row>
    <row r="561" spans="1:7">
      <c r="A561" s="1050"/>
      <c r="B561" s="1050"/>
      <c r="C561" s="1050"/>
      <c r="D561" s="1050"/>
      <c r="E561" s="1050"/>
      <c r="F561" s="1051"/>
      <c r="G561" s="1051"/>
    </row>
    <row r="562" spans="1:7">
      <c r="A562" s="1050"/>
      <c r="B562" s="1050"/>
      <c r="C562" s="1050"/>
      <c r="D562" s="1050"/>
      <c r="E562" s="1050"/>
      <c r="F562" s="1051"/>
      <c r="G562" s="1051"/>
    </row>
    <row r="563" spans="1:7">
      <c r="A563" s="1050"/>
      <c r="B563" s="1050"/>
      <c r="C563" s="1050"/>
      <c r="D563" s="1050"/>
      <c r="E563" s="1050"/>
      <c r="F563" s="1051"/>
      <c r="G563" s="1051"/>
    </row>
    <row r="564" spans="1:7">
      <c r="A564" s="1050"/>
      <c r="B564" s="1050"/>
      <c r="C564" s="1050"/>
      <c r="D564" s="1050"/>
      <c r="E564" s="1050"/>
      <c r="F564" s="1051"/>
      <c r="G564" s="1051"/>
    </row>
    <row r="565" spans="1:7">
      <c r="A565" s="1050"/>
      <c r="B565" s="1050"/>
      <c r="C565" s="1050"/>
      <c r="D565" s="1050"/>
      <c r="E565" s="1050"/>
      <c r="F565" s="1051"/>
      <c r="G565" s="1051"/>
    </row>
    <row r="566" spans="1:7">
      <c r="A566" s="1050"/>
      <c r="B566" s="1050"/>
      <c r="C566" s="1050"/>
      <c r="D566" s="1050"/>
      <c r="E566" s="1050"/>
      <c r="F566" s="1051"/>
      <c r="G566" s="1051"/>
    </row>
    <row r="567" spans="1:7">
      <c r="A567" s="1050"/>
      <c r="B567" s="1050"/>
      <c r="C567" s="1050"/>
      <c r="D567" s="1050"/>
      <c r="E567" s="1050"/>
      <c r="F567" s="1051"/>
      <c r="G567" s="1051"/>
    </row>
    <row r="568" spans="1:7">
      <c r="A568" s="1050"/>
      <c r="B568" s="1050"/>
      <c r="C568" s="1050"/>
      <c r="D568" s="1050"/>
      <c r="E568" s="1050"/>
      <c r="F568" s="1051"/>
      <c r="G568" s="1051"/>
    </row>
    <row r="569" spans="1:7">
      <c r="A569" s="1050"/>
      <c r="B569" s="1050"/>
      <c r="C569" s="1050"/>
      <c r="D569" s="1050"/>
      <c r="E569" s="1050"/>
      <c r="F569" s="1051"/>
      <c r="G569" s="1051"/>
    </row>
    <row r="570" spans="1:7">
      <c r="A570" s="1050"/>
      <c r="B570" s="1050"/>
      <c r="C570" s="1050"/>
      <c r="D570" s="1050"/>
      <c r="E570" s="1050"/>
      <c r="F570" s="1051"/>
      <c r="G570" s="1051"/>
    </row>
    <row r="571" spans="1:7">
      <c r="A571" s="1050"/>
      <c r="B571" s="1050"/>
      <c r="C571" s="1050"/>
      <c r="D571" s="1050"/>
      <c r="E571" s="1050"/>
      <c r="F571" s="1051"/>
      <c r="G571" s="1051"/>
    </row>
    <row r="572" spans="1:7">
      <c r="A572" s="1050"/>
      <c r="B572" s="1050"/>
      <c r="C572" s="1050"/>
      <c r="D572" s="1050"/>
      <c r="E572" s="1050"/>
      <c r="F572" s="1051"/>
      <c r="G572" s="1051"/>
    </row>
    <row r="573" spans="1:7">
      <c r="A573" s="1050"/>
      <c r="B573" s="1050"/>
      <c r="C573" s="1050"/>
      <c r="D573" s="1050"/>
      <c r="E573" s="1050"/>
      <c r="F573" s="1051"/>
      <c r="G573" s="1051"/>
    </row>
    <row r="574" spans="1:7">
      <c r="A574" s="1050"/>
      <c r="B574" s="1050"/>
      <c r="C574" s="1050"/>
      <c r="D574" s="1050"/>
      <c r="E574" s="1050"/>
      <c r="F574" s="1051"/>
      <c r="G574" s="1051"/>
    </row>
    <row r="575" spans="1:7">
      <c r="A575" s="1050"/>
      <c r="B575" s="1050"/>
      <c r="C575" s="1050"/>
      <c r="D575" s="1050"/>
      <c r="E575" s="1050"/>
      <c r="F575" s="1051"/>
      <c r="G575" s="1051"/>
    </row>
    <row r="576" spans="1:7">
      <c r="A576" s="1050"/>
      <c r="B576" s="1050"/>
      <c r="C576" s="1050"/>
      <c r="D576" s="1050"/>
      <c r="E576" s="1050"/>
      <c r="F576" s="1051"/>
      <c r="G576" s="1051"/>
    </row>
    <row r="577" spans="1:7">
      <c r="A577" s="1050"/>
      <c r="B577" s="1050"/>
      <c r="C577" s="1050"/>
      <c r="D577" s="1050"/>
      <c r="E577" s="1050"/>
      <c r="F577" s="1051"/>
      <c r="G577" s="1051"/>
    </row>
    <row r="578" spans="1:7">
      <c r="A578" s="1050"/>
      <c r="B578" s="1050"/>
      <c r="C578" s="1050"/>
      <c r="D578" s="1050"/>
      <c r="E578" s="1050"/>
      <c r="F578" s="1051"/>
      <c r="G578" s="1051"/>
    </row>
    <row r="579" spans="1:7">
      <c r="A579" s="1050"/>
      <c r="B579" s="1050"/>
      <c r="C579" s="1050"/>
      <c r="D579" s="1050"/>
      <c r="E579" s="1050"/>
      <c r="F579" s="1051"/>
      <c r="G579" s="1051"/>
    </row>
    <row r="580" spans="1:7">
      <c r="A580" s="1050"/>
      <c r="B580" s="1050"/>
      <c r="C580" s="1050"/>
      <c r="D580" s="1050"/>
      <c r="E580" s="1050"/>
      <c r="F580" s="1051"/>
      <c r="G580" s="1051"/>
    </row>
    <row r="581" spans="1:7">
      <c r="A581" s="1050"/>
      <c r="B581" s="1050"/>
      <c r="C581" s="1050"/>
      <c r="D581" s="1050"/>
      <c r="E581" s="1050"/>
      <c r="F581" s="1051"/>
      <c r="G581" s="1051"/>
    </row>
    <row r="582" spans="1:7">
      <c r="A582" s="1050"/>
      <c r="B582" s="1050"/>
      <c r="C582" s="1050"/>
      <c r="D582" s="1050"/>
      <c r="E582" s="1050"/>
      <c r="F582" s="1051"/>
      <c r="G582" s="1051"/>
    </row>
    <row r="583" spans="1:7">
      <c r="A583" s="1050"/>
      <c r="B583" s="1050"/>
      <c r="C583" s="1050"/>
      <c r="D583" s="1050"/>
      <c r="E583" s="1050"/>
      <c r="F583" s="1051"/>
      <c r="G583" s="1051"/>
    </row>
    <row r="584" spans="1:7">
      <c r="A584" s="1050"/>
      <c r="B584" s="1050"/>
      <c r="C584" s="1050"/>
      <c r="D584" s="1050"/>
      <c r="E584" s="1050"/>
      <c r="F584" s="1051"/>
      <c r="G584" s="1051"/>
    </row>
    <row r="585" spans="1:7">
      <c r="A585" s="1050"/>
      <c r="B585" s="1050"/>
      <c r="C585" s="1050"/>
      <c r="D585" s="1050"/>
      <c r="E585" s="1050"/>
      <c r="F585" s="1051"/>
      <c r="G585" s="1051"/>
    </row>
    <row r="586" spans="1:7">
      <c r="A586" s="1050"/>
      <c r="B586" s="1050"/>
      <c r="C586" s="1050"/>
      <c r="D586" s="1050"/>
      <c r="E586" s="1050"/>
      <c r="F586" s="1051"/>
      <c r="G586" s="1051"/>
    </row>
    <row r="587" spans="1:7">
      <c r="A587" s="1050"/>
      <c r="B587" s="1050"/>
      <c r="C587" s="1050"/>
      <c r="D587" s="1050"/>
      <c r="E587" s="1050"/>
      <c r="F587" s="1051"/>
      <c r="G587" s="1051"/>
    </row>
    <row r="588" spans="1:7">
      <c r="A588" s="1050"/>
      <c r="B588" s="1050"/>
      <c r="C588" s="1050"/>
      <c r="D588" s="1050"/>
      <c r="E588" s="1050"/>
      <c r="F588" s="1051"/>
      <c r="G588" s="1051"/>
    </row>
    <row r="589" spans="1:7">
      <c r="A589" s="1050"/>
      <c r="B589" s="1050"/>
      <c r="C589" s="1050"/>
      <c r="D589" s="1050"/>
      <c r="E589" s="1050"/>
      <c r="F589" s="1051"/>
      <c r="G589" s="1051"/>
    </row>
    <row r="590" spans="1:7">
      <c r="A590" s="1050"/>
      <c r="B590" s="1050"/>
      <c r="C590" s="1050"/>
      <c r="D590" s="1050"/>
      <c r="E590" s="1050"/>
      <c r="F590" s="1051"/>
      <c r="G590" s="1051"/>
    </row>
    <row r="591" spans="1:7">
      <c r="A591" s="1050"/>
      <c r="B591" s="1050"/>
      <c r="C591" s="1050"/>
      <c r="D591" s="1050"/>
      <c r="E591" s="1050"/>
      <c r="F591" s="1051"/>
      <c r="G591" s="1051"/>
    </row>
    <row r="592" spans="1:7">
      <c r="A592" s="1050"/>
      <c r="B592" s="1050"/>
      <c r="C592" s="1050"/>
      <c r="D592" s="1050"/>
      <c r="E592" s="1050"/>
      <c r="F592" s="1051"/>
      <c r="G592" s="1051"/>
    </row>
    <row r="593" spans="1:7">
      <c r="A593" s="1050"/>
      <c r="B593" s="1050"/>
      <c r="C593" s="1050"/>
      <c r="D593" s="1050"/>
      <c r="E593" s="1050"/>
      <c r="F593" s="1051"/>
      <c r="G593" s="1051"/>
    </row>
    <row r="594" spans="1:7">
      <c r="A594" s="1050"/>
      <c r="B594" s="1050"/>
      <c r="C594" s="1050"/>
      <c r="D594" s="1050"/>
      <c r="E594" s="1050"/>
      <c r="F594" s="1051"/>
      <c r="G594" s="1051"/>
    </row>
    <row r="595" spans="1:7">
      <c r="A595" s="1050"/>
      <c r="B595" s="1050"/>
      <c r="C595" s="1050"/>
      <c r="D595" s="1050"/>
      <c r="E595" s="1050"/>
      <c r="F595" s="1051"/>
      <c r="G595" s="1051"/>
    </row>
    <row r="596" spans="1:7">
      <c r="A596" s="1050"/>
      <c r="B596" s="1050"/>
      <c r="C596" s="1050"/>
      <c r="D596" s="1050"/>
      <c r="E596" s="1050"/>
      <c r="F596" s="1051"/>
      <c r="G596" s="1051"/>
    </row>
    <row r="597" spans="1:7">
      <c r="A597" s="1050"/>
      <c r="B597" s="1050"/>
      <c r="C597" s="1050"/>
      <c r="D597" s="1050"/>
      <c r="E597" s="1050"/>
      <c r="F597" s="1051"/>
      <c r="G597" s="1051"/>
    </row>
    <row r="598" spans="1:7">
      <c r="A598" s="1050"/>
      <c r="B598" s="1050"/>
      <c r="C598" s="1050"/>
      <c r="D598" s="1050"/>
      <c r="E598" s="1050"/>
      <c r="F598" s="1051"/>
      <c r="G598" s="1051"/>
    </row>
    <row r="599" spans="1:7">
      <c r="A599" s="1050"/>
      <c r="B599" s="1050"/>
      <c r="C599" s="1050"/>
      <c r="D599" s="1050"/>
      <c r="E599" s="1050"/>
      <c r="F599" s="1051"/>
      <c r="G599" s="1051"/>
    </row>
    <row r="600" spans="1:7">
      <c r="A600" s="1050"/>
      <c r="B600" s="1050"/>
      <c r="C600" s="1050"/>
      <c r="D600" s="1050"/>
      <c r="E600" s="1050"/>
      <c r="F600" s="1051"/>
      <c r="G600" s="1051"/>
    </row>
    <row r="601" spans="1:7">
      <c r="A601" s="1050"/>
      <c r="B601" s="1050"/>
      <c r="C601" s="1050"/>
      <c r="D601" s="1050"/>
      <c r="E601" s="1050"/>
      <c r="F601" s="1051"/>
      <c r="G601" s="1051"/>
    </row>
    <row r="602" spans="1:7">
      <c r="A602" s="1050"/>
      <c r="B602" s="1050"/>
      <c r="C602" s="1050"/>
      <c r="D602" s="1050"/>
      <c r="E602" s="1050"/>
      <c r="F602" s="1051"/>
      <c r="G602" s="1051"/>
    </row>
    <row r="603" spans="1:7">
      <c r="A603" s="1050"/>
      <c r="B603" s="1050"/>
      <c r="C603" s="1050"/>
      <c r="D603" s="1050"/>
      <c r="E603" s="1050"/>
      <c r="F603" s="1051"/>
      <c r="G603" s="1051"/>
    </row>
    <row r="604" spans="1:7">
      <c r="A604" s="1050"/>
      <c r="B604" s="1050"/>
      <c r="C604" s="1050"/>
      <c r="D604" s="1050"/>
      <c r="E604" s="1050"/>
      <c r="F604" s="1051"/>
      <c r="G604" s="1051"/>
    </row>
    <row r="605" spans="1:7">
      <c r="A605" s="1050"/>
      <c r="B605" s="1050"/>
      <c r="C605" s="1050"/>
      <c r="D605" s="1050"/>
      <c r="E605" s="1050"/>
      <c r="F605" s="1051"/>
      <c r="G605" s="1051"/>
    </row>
    <row r="606" spans="1:7">
      <c r="A606" s="1050"/>
      <c r="B606" s="1050"/>
      <c r="C606" s="1050"/>
      <c r="D606" s="1050"/>
      <c r="E606" s="1050"/>
      <c r="F606" s="1051"/>
      <c r="G606" s="1051"/>
    </row>
    <row r="607" spans="1:7">
      <c r="A607" s="1050"/>
      <c r="B607" s="1050"/>
      <c r="C607" s="1050"/>
      <c r="D607" s="1050"/>
      <c r="E607" s="1050"/>
      <c r="F607" s="1051"/>
      <c r="G607" s="1051"/>
    </row>
    <row r="608" spans="1:7">
      <c r="A608" s="1050"/>
      <c r="B608" s="1050"/>
      <c r="C608" s="1050"/>
      <c r="D608" s="1050"/>
      <c r="E608" s="1050"/>
      <c r="F608" s="1051"/>
      <c r="G608" s="1051"/>
    </row>
    <row r="609" spans="1:7">
      <c r="A609" s="1050"/>
      <c r="B609" s="1050"/>
      <c r="C609" s="1050"/>
      <c r="D609" s="1050"/>
      <c r="E609" s="1050"/>
      <c r="F609" s="1051"/>
      <c r="G609" s="1051"/>
    </row>
    <row r="610" spans="1:7">
      <c r="A610" s="1050"/>
      <c r="B610" s="1050"/>
      <c r="C610" s="1050"/>
      <c r="D610" s="1050"/>
      <c r="E610" s="1050"/>
      <c r="F610" s="1051"/>
      <c r="G610" s="1051"/>
    </row>
    <row r="611" spans="1:7">
      <c r="A611" s="1050"/>
      <c r="B611" s="1050"/>
      <c r="C611" s="1050"/>
      <c r="D611" s="1050"/>
      <c r="E611" s="1050"/>
      <c r="F611" s="1051"/>
      <c r="G611" s="1051"/>
    </row>
    <row r="612" spans="1:7">
      <c r="A612" s="1050"/>
      <c r="B612" s="1050"/>
      <c r="C612" s="1050"/>
      <c r="D612" s="1050"/>
      <c r="E612" s="1050"/>
      <c r="F612" s="1051"/>
      <c r="G612" s="1051"/>
    </row>
    <row r="613" spans="1:7">
      <c r="A613" s="1050"/>
      <c r="B613" s="1050"/>
      <c r="C613" s="1050"/>
      <c r="D613" s="1050"/>
      <c r="E613" s="1050"/>
      <c r="F613" s="1051"/>
      <c r="G613" s="1051"/>
    </row>
    <row r="614" spans="1:7">
      <c r="A614" s="1050"/>
      <c r="B614" s="1050"/>
      <c r="C614" s="1050"/>
      <c r="D614" s="1050"/>
      <c r="E614" s="1050"/>
      <c r="F614" s="1051"/>
      <c r="G614" s="1051"/>
    </row>
    <row r="615" spans="1:7">
      <c r="A615" s="1050"/>
      <c r="B615" s="1050"/>
      <c r="C615" s="1050"/>
      <c r="D615" s="1050"/>
      <c r="E615" s="1050"/>
      <c r="F615" s="1051"/>
      <c r="G615" s="1051"/>
    </row>
    <row r="616" spans="1:7">
      <c r="A616" s="1050"/>
      <c r="B616" s="1050"/>
      <c r="C616" s="1050"/>
      <c r="D616" s="1050"/>
      <c r="E616" s="1050"/>
      <c r="F616" s="1051"/>
      <c r="G616" s="1051"/>
    </row>
    <row r="617" spans="1:7">
      <c r="A617" s="1050"/>
      <c r="B617" s="1050"/>
      <c r="C617" s="1050"/>
      <c r="D617" s="1050"/>
      <c r="E617" s="1050"/>
      <c r="F617" s="1051"/>
      <c r="G617" s="1051"/>
    </row>
    <row r="618" spans="1:7">
      <c r="A618" s="1050"/>
      <c r="B618" s="1050"/>
      <c r="C618" s="1050"/>
      <c r="D618" s="1050"/>
      <c r="E618" s="1050"/>
      <c r="F618" s="1051"/>
      <c r="G618" s="1051"/>
    </row>
    <row r="619" spans="1:7">
      <c r="A619" s="1050"/>
      <c r="B619" s="1050"/>
      <c r="C619" s="1050"/>
      <c r="D619" s="1050"/>
      <c r="E619" s="1050"/>
      <c r="F619" s="1051"/>
      <c r="G619" s="1051"/>
    </row>
    <row r="620" spans="1:7">
      <c r="A620" s="1050"/>
      <c r="B620" s="1050"/>
      <c r="C620" s="1050"/>
      <c r="D620" s="1050"/>
      <c r="E620" s="1050"/>
      <c r="F620" s="1051"/>
      <c r="G620" s="1051"/>
    </row>
    <row r="621" spans="1:7">
      <c r="A621" s="1050"/>
      <c r="B621" s="1050"/>
      <c r="C621" s="1050"/>
      <c r="D621" s="1050"/>
      <c r="E621" s="1050"/>
      <c r="F621" s="1051"/>
      <c r="G621" s="1051"/>
    </row>
    <row r="622" spans="1:7">
      <c r="A622" s="1050"/>
      <c r="B622" s="1050"/>
      <c r="C622" s="1050"/>
      <c r="D622" s="1050"/>
      <c r="E622" s="1050"/>
      <c r="F622" s="1051"/>
      <c r="G622" s="1051"/>
    </row>
    <row r="623" spans="1:7">
      <c r="A623" s="1050"/>
      <c r="B623" s="1050"/>
      <c r="C623" s="1050"/>
      <c r="D623" s="1050"/>
      <c r="E623" s="1050"/>
      <c r="F623" s="1051"/>
      <c r="G623" s="1051"/>
    </row>
    <row r="624" spans="1:7">
      <c r="A624" s="1050"/>
      <c r="B624" s="1050"/>
      <c r="C624" s="1050"/>
      <c r="D624" s="1050"/>
      <c r="E624" s="1050"/>
      <c r="F624" s="1051"/>
      <c r="G624" s="1051"/>
    </row>
    <row r="625" spans="1:7">
      <c r="A625" s="1050"/>
      <c r="B625" s="1050"/>
      <c r="C625" s="1050"/>
      <c r="D625" s="1050"/>
      <c r="E625" s="1050"/>
      <c r="F625" s="1051"/>
      <c r="G625" s="1051"/>
    </row>
    <row r="626" spans="1:7">
      <c r="A626" s="1050"/>
      <c r="B626" s="1050"/>
      <c r="C626" s="1050"/>
      <c r="D626" s="1050"/>
      <c r="E626" s="1050"/>
      <c r="F626" s="1051"/>
      <c r="G626" s="1051"/>
    </row>
    <row r="627" spans="1:7">
      <c r="A627" s="1050"/>
      <c r="B627" s="1050"/>
      <c r="C627" s="1050"/>
      <c r="D627" s="1050"/>
      <c r="E627" s="1050"/>
      <c r="F627" s="1051"/>
      <c r="G627" s="1051"/>
    </row>
    <row r="628" spans="1:7">
      <c r="A628" s="1050"/>
      <c r="B628" s="1050"/>
      <c r="C628" s="1050"/>
      <c r="D628" s="1050"/>
      <c r="E628" s="1050"/>
      <c r="F628" s="1051"/>
      <c r="G628" s="1051"/>
    </row>
    <row r="629" spans="1:7">
      <c r="A629" s="1050"/>
      <c r="B629" s="1050"/>
      <c r="C629" s="1050"/>
      <c r="D629" s="1050"/>
      <c r="E629" s="1050"/>
      <c r="F629" s="1051"/>
      <c r="G629" s="1051"/>
    </row>
    <row r="630" spans="1:7">
      <c r="A630" s="1050"/>
      <c r="B630" s="1050"/>
      <c r="C630" s="1050"/>
      <c r="D630" s="1050"/>
      <c r="E630" s="1050"/>
      <c r="F630" s="1051"/>
      <c r="G630" s="1051"/>
    </row>
    <row r="631" spans="1:7">
      <c r="A631" s="1050"/>
      <c r="B631" s="1050"/>
      <c r="C631" s="1050"/>
      <c r="D631" s="1050"/>
      <c r="E631" s="1050"/>
      <c r="F631" s="1051"/>
      <c r="G631" s="1051"/>
    </row>
    <row r="632" spans="1:7">
      <c r="A632" s="1050"/>
      <c r="B632" s="1050"/>
      <c r="C632" s="1050"/>
      <c r="D632" s="1050"/>
      <c r="E632" s="1050"/>
      <c r="F632" s="1051"/>
      <c r="G632" s="1051"/>
    </row>
    <row r="633" spans="1:7">
      <c r="A633" s="1050"/>
      <c r="B633" s="1050"/>
      <c r="C633" s="1050"/>
      <c r="D633" s="1050"/>
      <c r="E633" s="1050"/>
      <c r="F633" s="1051"/>
      <c r="G633" s="1051"/>
    </row>
    <row r="634" spans="1:7">
      <c r="A634" s="1050"/>
      <c r="B634" s="1050"/>
      <c r="C634" s="1050"/>
      <c r="D634" s="1050"/>
      <c r="E634" s="1050"/>
      <c r="F634" s="1051"/>
      <c r="G634" s="1051"/>
    </row>
    <row r="635" spans="1:7">
      <c r="A635" s="1050"/>
      <c r="B635" s="1050"/>
      <c r="C635" s="1050"/>
      <c r="D635" s="1050"/>
      <c r="E635" s="1050"/>
      <c r="F635" s="1051"/>
      <c r="G635" s="1051"/>
    </row>
    <row r="636" spans="1:7">
      <c r="A636" s="1050"/>
      <c r="B636" s="1050"/>
      <c r="C636" s="1050"/>
      <c r="D636" s="1050"/>
      <c r="E636" s="1050"/>
      <c r="F636" s="1051"/>
      <c r="G636" s="1051"/>
    </row>
    <row r="637" spans="1:7">
      <c r="A637" s="1050"/>
      <c r="B637" s="1050"/>
      <c r="C637" s="1050"/>
      <c r="D637" s="1050"/>
      <c r="E637" s="1050"/>
      <c r="F637" s="1051"/>
      <c r="G637" s="1051"/>
    </row>
    <row r="638" spans="1:7">
      <c r="A638" s="1050"/>
      <c r="B638" s="1050"/>
      <c r="C638" s="1050"/>
      <c r="D638" s="1050"/>
      <c r="E638" s="1050"/>
      <c r="F638" s="1051"/>
      <c r="G638" s="1051"/>
    </row>
    <row r="639" spans="1:7">
      <c r="A639" s="1050"/>
      <c r="B639" s="1050"/>
      <c r="C639" s="1050"/>
      <c r="D639" s="1050"/>
      <c r="E639" s="1050"/>
      <c r="F639" s="1051"/>
      <c r="G639" s="1051"/>
    </row>
    <row r="640" spans="1:7">
      <c r="A640" s="1050"/>
      <c r="B640" s="1050"/>
      <c r="C640" s="1050"/>
      <c r="D640" s="1050"/>
      <c r="E640" s="1050"/>
      <c r="F640" s="1051"/>
      <c r="G640" s="1051"/>
    </row>
    <row r="641" spans="1:7">
      <c r="A641" s="1050"/>
      <c r="B641" s="1050"/>
      <c r="C641" s="1050"/>
      <c r="D641" s="1050"/>
      <c r="E641" s="1050"/>
      <c r="F641" s="1051"/>
      <c r="G641" s="1051"/>
    </row>
    <row r="642" spans="1:7">
      <c r="A642" s="1050"/>
      <c r="B642" s="1050"/>
      <c r="C642" s="1050"/>
      <c r="D642" s="1050"/>
      <c r="E642" s="1050"/>
      <c r="F642" s="1051"/>
      <c r="G642" s="1051"/>
    </row>
    <row r="643" spans="1:7">
      <c r="A643" s="1050"/>
      <c r="B643" s="1050"/>
      <c r="C643" s="1050"/>
      <c r="D643" s="1050"/>
      <c r="E643" s="1050"/>
      <c r="F643" s="1051"/>
      <c r="G643" s="1051"/>
    </row>
    <row r="644" spans="1:7">
      <c r="A644" s="1050"/>
      <c r="B644" s="1050"/>
      <c r="C644" s="1050"/>
      <c r="D644" s="1050"/>
      <c r="E644" s="1050"/>
      <c r="F644" s="1051"/>
      <c r="G644" s="1051"/>
    </row>
    <row r="645" spans="1:7">
      <c r="A645" s="1050"/>
      <c r="B645" s="1050"/>
      <c r="C645" s="1050"/>
      <c r="D645" s="1050"/>
      <c r="E645" s="1050"/>
      <c r="F645" s="1051"/>
      <c r="G645" s="1051"/>
    </row>
    <row r="646" spans="1:7">
      <c r="A646" s="1050"/>
      <c r="B646" s="1050"/>
      <c r="C646" s="1050"/>
      <c r="D646" s="1050"/>
      <c r="E646" s="1050"/>
      <c r="F646" s="1051"/>
      <c r="G646" s="1051"/>
    </row>
    <row r="647" spans="1:7">
      <c r="A647" s="1050"/>
      <c r="B647" s="1050"/>
      <c r="C647" s="1050"/>
      <c r="D647" s="1050"/>
      <c r="E647" s="1050"/>
      <c r="F647" s="1051"/>
      <c r="G647" s="1051"/>
    </row>
    <row r="648" spans="1:7">
      <c r="A648" s="1050"/>
      <c r="B648" s="1050"/>
      <c r="C648" s="1050"/>
      <c r="D648" s="1050"/>
      <c r="E648" s="1050"/>
      <c r="F648" s="1051"/>
      <c r="G648" s="1051"/>
    </row>
    <row r="649" spans="1:7">
      <c r="A649" s="1050"/>
      <c r="B649" s="1050"/>
      <c r="C649" s="1050"/>
      <c r="D649" s="1050"/>
      <c r="E649" s="1050"/>
      <c r="F649" s="1051"/>
      <c r="G649" s="1051"/>
    </row>
    <row r="650" spans="1:7">
      <c r="A650" s="1050"/>
      <c r="B650" s="1050"/>
      <c r="C650" s="1050"/>
      <c r="D650" s="1050"/>
      <c r="E650" s="1050"/>
      <c r="F650" s="1051"/>
      <c r="G650" s="1051"/>
    </row>
    <row r="651" spans="1:7">
      <c r="A651" s="1050"/>
      <c r="B651" s="1050"/>
      <c r="C651" s="1050"/>
      <c r="D651" s="1050"/>
      <c r="E651" s="1050"/>
      <c r="F651" s="1051"/>
      <c r="G651" s="1051"/>
    </row>
    <row r="652" spans="1:7">
      <c r="A652" s="1050"/>
      <c r="B652" s="1050"/>
      <c r="C652" s="1050"/>
      <c r="D652" s="1050"/>
      <c r="E652" s="1050"/>
      <c r="F652" s="1051"/>
      <c r="G652" s="1051"/>
    </row>
    <row r="653" spans="1:7">
      <c r="A653" s="1050"/>
      <c r="B653" s="1050"/>
      <c r="C653" s="1050"/>
      <c r="D653" s="1050"/>
      <c r="E653" s="1050"/>
      <c r="F653" s="1051"/>
      <c r="G653" s="1051"/>
    </row>
    <row r="654" spans="1:7">
      <c r="A654" s="1050"/>
      <c r="B654" s="1050"/>
      <c r="C654" s="1050"/>
      <c r="D654" s="1050"/>
      <c r="E654" s="1050"/>
      <c r="F654" s="1051"/>
      <c r="G654" s="1051"/>
    </row>
    <row r="655" spans="1:7">
      <c r="A655" s="1050"/>
      <c r="B655" s="1050"/>
      <c r="C655" s="1050"/>
      <c r="D655" s="1050"/>
      <c r="E655" s="1050"/>
      <c r="F655" s="1051"/>
      <c r="G655" s="1051"/>
    </row>
    <row r="656" spans="1:7">
      <c r="A656" s="1050"/>
      <c r="B656" s="1050"/>
      <c r="C656" s="1050"/>
      <c r="D656" s="1050"/>
      <c r="E656" s="1050"/>
      <c r="F656" s="1051"/>
      <c r="G656" s="1051"/>
    </row>
    <row r="657" spans="1:7">
      <c r="A657" s="1050"/>
      <c r="B657" s="1050"/>
      <c r="C657" s="1050"/>
      <c r="D657" s="1050"/>
      <c r="E657" s="1050"/>
      <c r="F657" s="1051"/>
      <c r="G657" s="1051"/>
    </row>
    <row r="658" spans="1:7">
      <c r="A658" s="1050"/>
      <c r="B658" s="1050"/>
      <c r="C658" s="1050"/>
      <c r="D658" s="1050"/>
      <c r="E658" s="1050"/>
      <c r="F658" s="1051"/>
      <c r="G658" s="1051"/>
    </row>
    <row r="659" spans="1:7">
      <c r="A659" s="1050"/>
      <c r="B659" s="1050"/>
      <c r="C659" s="1050"/>
      <c r="D659" s="1050"/>
      <c r="E659" s="1050"/>
      <c r="F659" s="1051"/>
      <c r="G659" s="1051"/>
    </row>
    <row r="660" spans="1:7">
      <c r="A660" s="1050"/>
      <c r="B660" s="1050"/>
      <c r="C660" s="1050"/>
      <c r="D660" s="1050"/>
      <c r="E660" s="1050"/>
      <c r="F660" s="1051"/>
      <c r="G660" s="1051"/>
    </row>
    <row r="661" spans="1:7">
      <c r="A661" s="1050"/>
      <c r="B661" s="1050"/>
      <c r="C661" s="1050"/>
      <c r="D661" s="1050"/>
      <c r="E661" s="1050"/>
      <c r="F661" s="1051"/>
      <c r="G661" s="1051"/>
    </row>
    <row r="662" spans="1:7">
      <c r="A662" s="1050"/>
      <c r="B662" s="1050"/>
      <c r="C662" s="1050"/>
      <c r="D662" s="1050"/>
      <c r="E662" s="1050"/>
      <c r="F662" s="1051"/>
      <c r="G662" s="1051"/>
    </row>
    <row r="663" spans="1:7">
      <c r="A663" s="1050"/>
      <c r="B663" s="1050"/>
      <c r="C663" s="1050"/>
      <c r="D663" s="1050"/>
      <c r="E663" s="1050"/>
      <c r="F663" s="1051"/>
      <c r="G663" s="1051"/>
    </row>
    <row r="664" spans="1:7">
      <c r="A664" s="1050"/>
      <c r="B664" s="1050"/>
      <c r="C664" s="1050"/>
      <c r="D664" s="1050"/>
      <c r="E664" s="1050"/>
      <c r="F664" s="1051"/>
      <c r="G664" s="1051"/>
    </row>
    <row r="665" spans="1:7">
      <c r="A665" s="1050"/>
      <c r="B665" s="1050"/>
      <c r="C665" s="1050"/>
      <c r="D665" s="1050"/>
      <c r="E665" s="1050"/>
      <c r="F665" s="1051"/>
      <c r="G665" s="1051"/>
    </row>
    <row r="666" spans="1:7">
      <c r="A666" s="1050"/>
      <c r="B666" s="1050"/>
      <c r="C666" s="1050"/>
      <c r="D666" s="1050"/>
      <c r="E666" s="1050"/>
      <c r="F666" s="1051"/>
      <c r="G666" s="1051"/>
    </row>
    <row r="667" spans="1:7">
      <c r="A667" s="1050"/>
      <c r="B667" s="1050"/>
      <c r="C667" s="1050"/>
      <c r="D667" s="1050"/>
      <c r="E667" s="1050"/>
      <c r="F667" s="1051"/>
      <c r="G667" s="1051"/>
    </row>
    <row r="668" spans="1:7">
      <c r="A668" s="1050"/>
      <c r="B668" s="1050"/>
      <c r="C668" s="1050"/>
      <c r="D668" s="1050"/>
      <c r="E668" s="1050"/>
      <c r="F668" s="1051"/>
      <c r="G668" s="1051"/>
    </row>
    <row r="669" spans="1:7">
      <c r="A669" s="1050"/>
      <c r="B669" s="1050"/>
      <c r="C669" s="1050"/>
      <c r="D669" s="1050"/>
      <c r="E669" s="1050"/>
      <c r="F669" s="1051"/>
      <c r="G669" s="1051"/>
    </row>
    <row r="670" spans="1:7">
      <c r="A670" s="1050"/>
      <c r="B670" s="1050"/>
      <c r="C670" s="1050"/>
      <c r="D670" s="1050"/>
      <c r="E670" s="1050"/>
      <c r="F670" s="1051"/>
      <c r="G670" s="1051"/>
    </row>
    <row r="671" spans="1:7">
      <c r="A671" s="1050"/>
      <c r="B671" s="1050"/>
      <c r="C671" s="1050"/>
      <c r="D671" s="1050"/>
      <c r="E671" s="1050"/>
      <c r="F671" s="1051"/>
      <c r="G671" s="1051"/>
    </row>
    <row r="672" spans="1:7">
      <c r="A672" s="1050"/>
      <c r="B672" s="1050"/>
      <c r="C672" s="1050"/>
      <c r="D672" s="1050"/>
      <c r="E672" s="1050"/>
      <c r="F672" s="1051"/>
      <c r="G672" s="1051"/>
    </row>
    <row r="673" spans="1:7">
      <c r="A673" s="1050"/>
      <c r="B673" s="1050"/>
      <c r="C673" s="1050"/>
      <c r="D673" s="1050"/>
      <c r="E673" s="1050"/>
      <c r="F673" s="1051"/>
      <c r="G673" s="1051"/>
    </row>
    <row r="674" spans="1:7">
      <c r="A674" s="1050"/>
      <c r="B674" s="1050"/>
      <c r="C674" s="1050"/>
      <c r="D674" s="1050"/>
      <c r="E674" s="1050"/>
      <c r="F674" s="1051"/>
      <c r="G674" s="1051"/>
    </row>
    <row r="675" spans="1:7">
      <c r="A675" s="1050"/>
      <c r="B675" s="1050"/>
      <c r="C675" s="1050"/>
      <c r="D675" s="1050"/>
      <c r="E675" s="1050"/>
      <c r="F675" s="1051"/>
      <c r="G675" s="1051"/>
    </row>
    <row r="676" spans="1:7">
      <c r="A676" s="1050"/>
      <c r="B676" s="1050"/>
      <c r="C676" s="1050"/>
      <c r="D676" s="1050"/>
      <c r="E676" s="1050"/>
      <c r="F676" s="1051"/>
      <c r="G676" s="1051"/>
    </row>
    <row r="677" spans="1:7">
      <c r="A677" s="1050"/>
      <c r="B677" s="1050"/>
      <c r="C677" s="1050"/>
      <c r="D677" s="1050"/>
      <c r="E677" s="1050"/>
      <c r="F677" s="1051"/>
      <c r="G677" s="1051"/>
    </row>
    <row r="678" spans="1:7">
      <c r="A678" s="1050"/>
      <c r="B678" s="1050"/>
      <c r="C678" s="1050"/>
      <c r="D678" s="1050"/>
      <c r="E678" s="1050"/>
      <c r="F678" s="1051"/>
      <c r="G678" s="1051"/>
    </row>
    <row r="679" spans="1:7">
      <c r="A679" s="1050"/>
      <c r="B679" s="1050"/>
      <c r="C679" s="1050"/>
      <c r="D679" s="1050"/>
      <c r="E679" s="1050"/>
      <c r="F679" s="1051"/>
      <c r="G679" s="1051"/>
    </row>
    <row r="680" spans="1:7">
      <c r="A680" s="1050"/>
      <c r="B680" s="1050"/>
      <c r="C680" s="1050"/>
      <c r="D680" s="1050"/>
      <c r="E680" s="1050"/>
      <c r="F680" s="1051"/>
      <c r="G680" s="1051"/>
    </row>
    <row r="681" spans="1:7">
      <c r="A681" s="1050"/>
      <c r="B681" s="1050"/>
      <c r="C681" s="1050"/>
      <c r="D681" s="1050"/>
      <c r="E681" s="1050"/>
      <c r="F681" s="1051"/>
      <c r="G681" s="1051"/>
    </row>
    <row r="682" spans="1:7">
      <c r="A682" s="1050"/>
      <c r="B682" s="1050"/>
      <c r="C682" s="1050"/>
      <c r="D682" s="1050"/>
      <c r="E682" s="1050"/>
      <c r="F682" s="1051"/>
      <c r="G682" s="1051"/>
    </row>
    <row r="683" spans="1:7">
      <c r="A683" s="1050"/>
      <c r="B683" s="1050"/>
      <c r="C683" s="1050"/>
      <c r="D683" s="1050"/>
      <c r="E683" s="1050"/>
      <c r="F683" s="1051"/>
      <c r="G683" s="1051"/>
    </row>
    <row r="684" spans="1:7">
      <c r="A684" s="1050"/>
      <c r="B684" s="1050"/>
      <c r="C684" s="1050"/>
      <c r="D684" s="1050"/>
      <c r="E684" s="1050"/>
      <c r="F684" s="1051"/>
      <c r="G684" s="1051"/>
    </row>
    <row r="685" spans="1:7">
      <c r="A685" s="1050"/>
      <c r="B685" s="1050"/>
      <c r="C685" s="1050"/>
      <c r="D685" s="1050"/>
      <c r="E685" s="1050"/>
      <c r="F685" s="1051"/>
      <c r="G685" s="1051"/>
    </row>
    <row r="686" spans="1:7">
      <c r="A686" s="1050"/>
      <c r="B686" s="1050"/>
      <c r="C686" s="1050"/>
      <c r="D686" s="1050"/>
      <c r="E686" s="1050"/>
      <c r="F686" s="1051"/>
      <c r="G686" s="1051"/>
    </row>
    <row r="687" spans="1:7">
      <c r="A687" s="1050"/>
      <c r="B687" s="1050"/>
      <c r="C687" s="1050"/>
      <c r="D687" s="1050"/>
      <c r="E687" s="1050"/>
      <c r="F687" s="1051"/>
      <c r="G687" s="1051"/>
    </row>
    <row r="688" spans="1:7">
      <c r="A688" s="1050"/>
      <c r="B688" s="1050"/>
      <c r="C688" s="1050"/>
      <c r="D688" s="1050"/>
      <c r="E688" s="1050"/>
      <c r="F688" s="1051"/>
      <c r="G688" s="1051"/>
    </row>
    <row r="689" spans="1:7">
      <c r="A689" s="1050"/>
      <c r="B689" s="1050"/>
      <c r="C689" s="1050"/>
      <c r="D689" s="1050"/>
      <c r="E689" s="1050"/>
      <c r="F689" s="1051"/>
      <c r="G689" s="1051"/>
    </row>
    <row r="690" spans="1:7">
      <c r="A690" s="1050"/>
      <c r="B690" s="1050"/>
      <c r="C690" s="1050"/>
      <c r="D690" s="1050"/>
      <c r="E690" s="1050"/>
      <c r="F690" s="1051"/>
      <c r="G690" s="1051"/>
    </row>
    <row r="691" spans="1:7">
      <c r="A691" s="1050"/>
      <c r="B691" s="1050"/>
      <c r="C691" s="1050"/>
      <c r="D691" s="1050"/>
      <c r="E691" s="1050"/>
      <c r="F691" s="1051"/>
      <c r="G691" s="1051"/>
    </row>
    <row r="692" spans="1:7">
      <c r="A692" s="1050"/>
      <c r="B692" s="1050"/>
      <c r="C692" s="1050"/>
      <c r="D692" s="1050"/>
      <c r="E692" s="1050"/>
      <c r="F692" s="1051"/>
      <c r="G692" s="1051"/>
    </row>
    <row r="693" spans="1:7">
      <c r="A693" s="1050"/>
      <c r="B693" s="1050"/>
      <c r="C693" s="1050"/>
      <c r="D693" s="1050"/>
      <c r="E693" s="1050"/>
      <c r="F693" s="1051"/>
      <c r="G693" s="1051"/>
    </row>
    <row r="694" spans="1:7">
      <c r="A694" s="1050"/>
      <c r="B694" s="1050"/>
      <c r="C694" s="1050"/>
      <c r="D694" s="1050"/>
      <c r="E694" s="1050"/>
      <c r="F694" s="1051"/>
      <c r="G694" s="1051"/>
    </row>
    <row r="695" spans="1:7">
      <c r="A695" s="1050"/>
      <c r="B695" s="1050"/>
      <c r="C695" s="1050"/>
      <c r="D695" s="1050"/>
      <c r="E695" s="1050"/>
      <c r="F695" s="1051"/>
      <c r="G695" s="1051"/>
    </row>
    <row r="696" spans="1:7">
      <c r="A696" s="1050"/>
      <c r="B696" s="1050"/>
      <c r="C696" s="1050"/>
      <c r="D696" s="1050"/>
      <c r="E696" s="1050"/>
      <c r="F696" s="1051"/>
      <c r="G696" s="1051"/>
    </row>
    <row r="697" spans="1:7">
      <c r="A697" s="1050"/>
      <c r="B697" s="1050"/>
      <c r="C697" s="1050"/>
      <c r="D697" s="1050"/>
      <c r="E697" s="1050"/>
      <c r="F697" s="1051"/>
      <c r="G697" s="1051"/>
    </row>
    <row r="698" spans="1:7">
      <c r="A698" s="1050"/>
      <c r="B698" s="1050"/>
      <c r="C698" s="1050"/>
      <c r="D698" s="1050"/>
      <c r="E698" s="1050"/>
      <c r="F698" s="1051"/>
      <c r="G698" s="1051"/>
    </row>
    <row r="699" spans="1:7">
      <c r="A699" s="1050"/>
      <c r="B699" s="1050"/>
      <c r="C699" s="1050"/>
      <c r="D699" s="1050"/>
      <c r="E699" s="1050"/>
      <c r="F699" s="1051"/>
      <c r="G699" s="1051"/>
    </row>
    <row r="700" spans="1:7">
      <c r="A700" s="1050"/>
      <c r="B700" s="1050"/>
      <c r="C700" s="1050"/>
      <c r="D700" s="1050"/>
      <c r="E700" s="1050"/>
      <c r="F700" s="1051"/>
      <c r="G700" s="1051"/>
    </row>
    <row r="701" spans="1:7">
      <c r="A701" s="1050"/>
      <c r="B701" s="1050"/>
      <c r="C701" s="1050"/>
      <c r="D701" s="1050"/>
      <c r="E701" s="1050"/>
      <c r="F701" s="1051"/>
      <c r="G701" s="1051"/>
    </row>
    <row r="702" spans="1:7">
      <c r="A702" s="1050"/>
      <c r="B702" s="1050"/>
      <c r="C702" s="1050"/>
      <c r="D702" s="1050"/>
      <c r="E702" s="1050"/>
      <c r="F702" s="1051"/>
      <c r="G702" s="1051"/>
    </row>
    <row r="703" spans="1:7">
      <c r="A703" s="1050"/>
      <c r="B703" s="1050"/>
      <c r="C703" s="1050"/>
      <c r="D703" s="1050"/>
      <c r="E703" s="1050"/>
      <c r="F703" s="1051"/>
      <c r="G703" s="1051"/>
    </row>
    <row r="704" spans="1:7">
      <c r="A704" s="1050"/>
      <c r="B704" s="1050"/>
      <c r="C704" s="1050"/>
      <c r="D704" s="1050"/>
      <c r="E704" s="1050"/>
      <c r="F704" s="1051"/>
      <c r="G704" s="1051"/>
    </row>
    <row r="705" spans="1:7">
      <c r="A705" s="1050"/>
      <c r="B705" s="1050"/>
      <c r="C705" s="1050"/>
      <c r="D705" s="1050"/>
      <c r="E705" s="1050"/>
      <c r="F705" s="1051"/>
      <c r="G705" s="1051"/>
    </row>
    <row r="706" spans="1:7">
      <c r="A706" s="1050"/>
      <c r="B706" s="1050"/>
      <c r="C706" s="1050"/>
      <c r="D706" s="1050"/>
      <c r="E706" s="1050"/>
      <c r="F706" s="1051"/>
      <c r="G706" s="1051"/>
    </row>
    <row r="707" spans="1:7">
      <c r="A707" s="1050"/>
      <c r="B707" s="1050"/>
      <c r="C707" s="1050"/>
      <c r="D707" s="1050"/>
      <c r="E707" s="1050"/>
      <c r="F707" s="1051"/>
      <c r="G707" s="1051"/>
    </row>
    <row r="708" spans="1:7">
      <c r="A708" s="1050"/>
      <c r="B708" s="1050"/>
      <c r="C708" s="1050"/>
      <c r="D708" s="1050"/>
      <c r="E708" s="1050"/>
      <c r="F708" s="1051"/>
      <c r="G708" s="1051"/>
    </row>
    <row r="709" spans="1:7">
      <c r="A709" s="1050"/>
      <c r="B709" s="1050"/>
      <c r="C709" s="1050"/>
      <c r="D709" s="1050"/>
      <c r="E709" s="1050"/>
      <c r="F709" s="1051"/>
      <c r="G709" s="1051"/>
    </row>
    <row r="710" spans="1:7">
      <c r="A710" s="1050"/>
      <c r="B710" s="1050"/>
      <c r="C710" s="1050"/>
      <c r="D710" s="1050"/>
      <c r="E710" s="1050"/>
      <c r="F710" s="1051"/>
      <c r="G710" s="1051"/>
    </row>
    <row r="711" spans="1:7">
      <c r="A711" s="1050"/>
      <c r="B711" s="1050"/>
      <c r="C711" s="1050"/>
      <c r="D711" s="1050"/>
      <c r="E711" s="1050"/>
      <c r="F711" s="1051"/>
      <c r="G711" s="1051"/>
    </row>
    <row r="712" spans="1:7">
      <c r="A712" s="1050"/>
      <c r="B712" s="1050"/>
      <c r="C712" s="1050"/>
      <c r="D712" s="1050"/>
      <c r="E712" s="1050"/>
      <c r="F712" s="1051"/>
      <c r="G712" s="1051"/>
    </row>
    <row r="713" spans="1:7">
      <c r="A713" s="1050"/>
      <c r="B713" s="1050"/>
      <c r="C713" s="1050"/>
      <c r="D713" s="1050"/>
      <c r="E713" s="1050"/>
      <c r="F713" s="1051"/>
      <c r="G713" s="1051"/>
    </row>
    <row r="714" spans="1:7">
      <c r="A714" s="1050"/>
      <c r="B714" s="1050"/>
      <c r="C714" s="1050"/>
      <c r="D714" s="1050"/>
      <c r="E714" s="1050"/>
      <c r="F714" s="1051"/>
      <c r="G714" s="1051"/>
    </row>
    <row r="715" spans="1:7">
      <c r="A715" s="1050"/>
      <c r="B715" s="1050"/>
      <c r="C715" s="1050"/>
      <c r="D715" s="1050"/>
      <c r="E715" s="1050"/>
      <c r="F715" s="1051"/>
      <c r="G715" s="1051"/>
    </row>
    <row r="716" spans="1:7">
      <c r="A716" s="1050"/>
      <c r="B716" s="1050"/>
      <c r="C716" s="1050"/>
      <c r="D716" s="1050"/>
      <c r="E716" s="1050"/>
      <c r="F716" s="1051"/>
      <c r="G716" s="1051"/>
    </row>
    <row r="717" spans="1:7">
      <c r="A717" s="1050"/>
      <c r="B717" s="1050"/>
      <c r="C717" s="1050"/>
      <c r="D717" s="1050"/>
      <c r="E717" s="1050"/>
      <c r="F717" s="1051"/>
      <c r="G717" s="1051"/>
    </row>
    <row r="718" spans="1:7">
      <c r="A718" s="1050"/>
      <c r="B718" s="1050"/>
      <c r="C718" s="1050"/>
      <c r="D718" s="1050"/>
      <c r="E718" s="1050"/>
      <c r="F718" s="1051"/>
      <c r="G718" s="1051"/>
    </row>
    <row r="719" spans="1:7">
      <c r="A719" s="1050"/>
      <c r="B719" s="1050"/>
      <c r="C719" s="1050"/>
      <c r="D719" s="1050"/>
      <c r="E719" s="1050"/>
      <c r="F719" s="1051"/>
      <c r="G719" s="1051"/>
    </row>
    <row r="720" spans="1:7">
      <c r="A720" s="1050"/>
      <c r="B720" s="1050"/>
      <c r="C720" s="1050"/>
      <c r="D720" s="1050"/>
      <c r="E720" s="1050"/>
      <c r="F720" s="1051"/>
      <c r="G720" s="1051"/>
    </row>
    <row r="721" spans="1:7">
      <c r="A721" s="1050"/>
      <c r="B721" s="1050"/>
      <c r="C721" s="1050"/>
      <c r="D721" s="1050"/>
      <c r="E721" s="1050"/>
      <c r="F721" s="1051"/>
      <c r="G721" s="1051"/>
    </row>
    <row r="722" spans="1:7">
      <c r="A722" s="1050"/>
      <c r="B722" s="1050"/>
      <c r="C722" s="1050"/>
      <c r="D722" s="1050"/>
      <c r="E722" s="1050"/>
      <c r="F722" s="1051"/>
      <c r="G722" s="1051"/>
    </row>
    <row r="723" spans="1:7">
      <c r="A723" s="1050"/>
      <c r="B723" s="1050"/>
      <c r="C723" s="1050"/>
      <c r="D723" s="1050"/>
      <c r="E723" s="1050"/>
      <c r="F723" s="1051"/>
      <c r="G723" s="1051"/>
    </row>
    <row r="724" spans="1:7">
      <c r="A724" s="1050"/>
      <c r="B724" s="1050"/>
      <c r="C724" s="1050"/>
      <c r="D724" s="1050"/>
      <c r="E724" s="1050"/>
      <c r="F724" s="1051"/>
      <c r="G724" s="1051"/>
    </row>
    <row r="725" spans="1:7">
      <c r="A725" s="1050"/>
      <c r="B725" s="1050"/>
      <c r="C725" s="1050"/>
      <c r="D725" s="1050"/>
      <c r="E725" s="1050"/>
      <c r="F725" s="1051"/>
      <c r="G725" s="1051"/>
    </row>
    <row r="726" spans="1:7">
      <c r="A726" s="1050"/>
      <c r="B726" s="1050"/>
      <c r="C726" s="1050"/>
      <c r="D726" s="1050"/>
      <c r="E726" s="1050"/>
      <c r="F726" s="1051"/>
      <c r="G726" s="1051"/>
    </row>
    <row r="727" spans="1:7">
      <c r="A727" s="1050"/>
      <c r="B727" s="1050"/>
      <c r="C727" s="1050"/>
      <c r="D727" s="1050"/>
      <c r="E727" s="1050"/>
      <c r="F727" s="1051"/>
      <c r="G727" s="1051"/>
    </row>
    <row r="728" spans="1:7">
      <c r="A728" s="1050"/>
      <c r="B728" s="1050"/>
      <c r="C728" s="1050"/>
      <c r="D728" s="1050"/>
      <c r="E728" s="1050"/>
      <c r="F728" s="1051"/>
      <c r="G728" s="1051"/>
    </row>
    <row r="729" spans="1:7">
      <c r="A729" s="1050"/>
      <c r="B729" s="1050"/>
      <c r="C729" s="1050"/>
      <c r="D729" s="1050"/>
      <c r="E729" s="1050"/>
      <c r="F729" s="1051"/>
      <c r="G729" s="1051"/>
    </row>
    <row r="730" spans="1:7">
      <c r="A730" s="1050"/>
      <c r="B730" s="1050"/>
      <c r="C730" s="1050"/>
      <c r="D730" s="1050"/>
      <c r="E730" s="1050"/>
      <c r="F730" s="1051"/>
      <c r="G730" s="1051"/>
    </row>
    <row r="731" spans="1:7">
      <c r="A731" s="1050"/>
      <c r="B731" s="1050"/>
      <c r="C731" s="1050"/>
      <c r="D731" s="1050"/>
      <c r="E731" s="1050"/>
      <c r="F731" s="1051"/>
      <c r="G731" s="1051"/>
    </row>
    <row r="732" spans="1:7">
      <c r="A732" s="1050"/>
      <c r="B732" s="1050"/>
      <c r="C732" s="1050"/>
      <c r="D732" s="1050"/>
      <c r="E732" s="1050"/>
      <c r="F732" s="1051"/>
      <c r="G732" s="1051"/>
    </row>
    <row r="733" spans="1:7">
      <c r="A733" s="1050"/>
      <c r="B733" s="1050"/>
      <c r="C733" s="1050"/>
      <c r="D733" s="1050"/>
      <c r="E733" s="1050"/>
      <c r="F733" s="1051"/>
      <c r="G733" s="1051"/>
    </row>
    <row r="734" spans="1:7">
      <c r="A734" s="1050"/>
      <c r="B734" s="1050"/>
      <c r="C734" s="1050"/>
      <c r="D734" s="1050"/>
      <c r="E734" s="1050"/>
      <c r="F734" s="1051"/>
      <c r="G734" s="1051"/>
    </row>
    <row r="735" spans="1:7">
      <c r="A735" s="1050"/>
      <c r="B735" s="1050"/>
      <c r="C735" s="1050"/>
      <c r="D735" s="1050"/>
      <c r="E735" s="1050"/>
      <c r="F735" s="1051"/>
      <c r="G735" s="1051"/>
    </row>
    <row r="736" spans="1:7">
      <c r="A736" s="1050"/>
      <c r="B736" s="1050"/>
      <c r="C736" s="1050"/>
      <c r="D736" s="1050"/>
      <c r="E736" s="1050"/>
      <c r="F736" s="1051"/>
      <c r="G736" s="1051"/>
    </row>
    <row r="737" spans="1:7">
      <c r="A737" s="1050"/>
      <c r="B737" s="1050"/>
      <c r="C737" s="1050"/>
      <c r="D737" s="1050"/>
      <c r="E737" s="1050"/>
      <c r="F737" s="1051"/>
      <c r="G737" s="1051"/>
    </row>
    <row r="738" spans="1:7">
      <c r="A738" s="1050"/>
      <c r="B738" s="1050"/>
      <c r="C738" s="1050"/>
      <c r="D738" s="1050"/>
      <c r="E738" s="1050"/>
      <c r="F738" s="1051"/>
      <c r="G738" s="1051"/>
    </row>
    <row r="739" spans="1:7">
      <c r="A739" s="1050"/>
      <c r="B739" s="1050"/>
      <c r="C739" s="1050"/>
      <c r="D739" s="1050"/>
      <c r="E739" s="1050"/>
      <c r="F739" s="1051"/>
      <c r="G739" s="1051"/>
    </row>
    <row r="740" spans="1:7">
      <c r="A740" s="1050"/>
      <c r="B740" s="1050"/>
      <c r="C740" s="1050"/>
      <c r="D740" s="1050"/>
      <c r="E740" s="1050"/>
      <c r="F740" s="1051"/>
      <c r="G740" s="1051"/>
    </row>
    <row r="741" spans="1:7">
      <c r="A741" s="1050"/>
      <c r="B741" s="1050"/>
      <c r="C741" s="1050"/>
      <c r="D741" s="1050"/>
      <c r="E741" s="1050"/>
      <c r="F741" s="1051"/>
      <c r="G741" s="1051"/>
    </row>
    <row r="742" spans="1:7">
      <c r="A742" s="1050"/>
      <c r="B742" s="1050"/>
      <c r="C742" s="1050"/>
      <c r="D742" s="1050"/>
      <c r="E742" s="1050"/>
      <c r="F742" s="1051"/>
      <c r="G742" s="1051"/>
    </row>
    <row r="743" spans="1:7">
      <c r="A743" s="1050"/>
      <c r="B743" s="1050"/>
      <c r="C743" s="1050"/>
      <c r="D743" s="1050"/>
      <c r="E743" s="1050"/>
      <c r="F743" s="1051"/>
      <c r="G743" s="1051"/>
    </row>
    <row r="744" spans="1:7">
      <c r="A744" s="1050"/>
      <c r="B744" s="1050"/>
      <c r="C744" s="1050"/>
      <c r="D744" s="1050"/>
      <c r="E744" s="1050"/>
      <c r="F744" s="1051"/>
      <c r="G744" s="1051"/>
    </row>
    <row r="745" spans="1:7">
      <c r="A745" s="1050"/>
      <c r="B745" s="1050"/>
      <c r="C745" s="1050"/>
      <c r="D745" s="1050"/>
      <c r="E745" s="1050"/>
      <c r="F745" s="1051"/>
      <c r="G745" s="1051"/>
    </row>
    <row r="746" spans="1:7">
      <c r="A746" s="1050"/>
      <c r="B746" s="1050"/>
      <c r="C746" s="1050"/>
      <c r="D746" s="1050"/>
      <c r="E746" s="1050"/>
      <c r="F746" s="1051"/>
      <c r="G746" s="1051"/>
    </row>
    <row r="747" spans="1:7">
      <c r="A747" s="1050"/>
      <c r="B747" s="1050"/>
      <c r="C747" s="1050"/>
      <c r="D747" s="1050"/>
      <c r="E747" s="1050"/>
      <c r="F747" s="1051"/>
      <c r="G747" s="1051"/>
    </row>
    <row r="748" spans="1:7">
      <c r="A748" s="1050"/>
      <c r="B748" s="1050"/>
      <c r="C748" s="1050"/>
      <c r="D748" s="1050"/>
      <c r="E748" s="1050"/>
      <c r="F748" s="1051"/>
      <c r="G748" s="1051"/>
    </row>
    <row r="749" spans="1:7">
      <c r="A749" s="1050"/>
      <c r="B749" s="1050"/>
      <c r="C749" s="1050"/>
      <c r="D749" s="1050"/>
      <c r="E749" s="1050"/>
      <c r="F749" s="1051"/>
      <c r="G749" s="1051"/>
    </row>
    <row r="750" spans="1:7">
      <c r="A750" s="1050"/>
      <c r="B750" s="1050"/>
      <c r="C750" s="1050"/>
      <c r="D750" s="1050"/>
      <c r="E750" s="1050"/>
      <c r="F750" s="1051"/>
      <c r="G750" s="1051"/>
    </row>
    <row r="751" spans="1:7">
      <c r="A751" s="1050"/>
      <c r="B751" s="1050"/>
      <c r="C751" s="1050"/>
      <c r="D751" s="1050"/>
      <c r="E751" s="1050"/>
      <c r="F751" s="1051"/>
      <c r="G751" s="1051"/>
    </row>
    <row r="752" spans="1:7">
      <c r="A752" s="1050"/>
      <c r="B752" s="1050"/>
      <c r="C752" s="1050"/>
      <c r="D752" s="1050"/>
      <c r="E752" s="1050"/>
      <c r="F752" s="1051"/>
      <c r="G752" s="1051"/>
    </row>
    <row r="753" spans="1:7">
      <c r="A753" s="1050"/>
      <c r="B753" s="1050"/>
      <c r="C753" s="1050"/>
      <c r="D753" s="1050"/>
      <c r="E753" s="1050"/>
      <c r="F753" s="1051"/>
      <c r="G753" s="1051"/>
    </row>
    <row r="754" spans="1:7">
      <c r="A754" s="1050"/>
      <c r="B754" s="1050"/>
      <c r="C754" s="1050"/>
      <c r="D754" s="1050"/>
      <c r="E754" s="1050"/>
      <c r="F754" s="1051"/>
      <c r="G754" s="1051"/>
    </row>
    <row r="755" spans="1:7">
      <c r="A755" s="1050"/>
      <c r="B755" s="1050"/>
      <c r="C755" s="1050"/>
      <c r="D755" s="1050"/>
      <c r="E755" s="1050"/>
      <c r="F755" s="1051"/>
      <c r="G755" s="1051"/>
    </row>
    <row r="756" spans="1:7">
      <c r="A756" s="1050"/>
      <c r="B756" s="1050"/>
      <c r="C756" s="1050"/>
      <c r="D756" s="1050"/>
      <c r="E756" s="1050"/>
      <c r="F756" s="1051"/>
      <c r="G756" s="1051"/>
    </row>
    <row r="757" spans="1:7">
      <c r="A757" s="1050"/>
      <c r="B757" s="1050"/>
      <c r="C757" s="1050"/>
      <c r="D757" s="1050"/>
      <c r="E757" s="1050"/>
      <c r="F757" s="1051"/>
      <c r="G757" s="1051"/>
    </row>
    <row r="758" spans="1:7">
      <c r="A758" s="1050"/>
      <c r="B758" s="1050"/>
      <c r="C758" s="1050"/>
      <c r="D758" s="1050"/>
      <c r="E758" s="1050"/>
      <c r="F758" s="1051"/>
      <c r="G758" s="1051"/>
    </row>
    <row r="759" spans="1:7">
      <c r="A759" s="1050"/>
      <c r="B759" s="1050"/>
      <c r="C759" s="1050"/>
      <c r="D759" s="1050"/>
      <c r="E759" s="1050"/>
      <c r="F759" s="1051"/>
      <c r="G759" s="1051"/>
    </row>
    <row r="760" spans="1:7">
      <c r="A760" s="1050"/>
      <c r="B760" s="1050"/>
      <c r="C760" s="1050"/>
      <c r="D760" s="1050"/>
      <c r="E760" s="1050"/>
      <c r="F760" s="1051"/>
      <c r="G760" s="1051"/>
    </row>
    <row r="761" spans="1:7">
      <c r="A761" s="1050"/>
      <c r="B761" s="1050"/>
      <c r="C761" s="1050"/>
      <c r="D761" s="1050"/>
      <c r="E761" s="1050"/>
      <c r="F761" s="1051"/>
      <c r="G761" s="1051"/>
    </row>
    <row r="762" spans="1:7">
      <c r="A762" s="1050"/>
      <c r="B762" s="1050"/>
      <c r="C762" s="1050"/>
      <c r="D762" s="1050"/>
      <c r="E762" s="1050"/>
      <c r="F762" s="1051"/>
      <c r="G762" s="1051"/>
    </row>
    <row r="763" spans="1:7">
      <c r="A763" s="1050"/>
      <c r="B763" s="1050"/>
      <c r="C763" s="1050"/>
      <c r="D763" s="1050"/>
      <c r="E763" s="1050"/>
      <c r="F763" s="1051"/>
      <c r="G763" s="1051"/>
    </row>
    <row r="764" spans="1:7">
      <c r="A764" s="1050"/>
      <c r="B764" s="1050"/>
      <c r="C764" s="1050"/>
      <c r="D764" s="1050"/>
      <c r="E764" s="1050"/>
      <c r="F764" s="1051"/>
      <c r="G764" s="1051"/>
    </row>
    <row r="765" spans="1:7">
      <c r="A765" s="1050"/>
      <c r="B765" s="1050"/>
      <c r="C765" s="1050"/>
      <c r="D765" s="1050"/>
      <c r="E765" s="1050"/>
      <c r="F765" s="1051"/>
      <c r="G765" s="1051"/>
    </row>
    <row r="766" spans="1:7">
      <c r="A766" s="1050"/>
      <c r="B766" s="1050"/>
      <c r="C766" s="1050"/>
      <c r="D766" s="1050"/>
      <c r="E766" s="1050"/>
      <c r="F766" s="1051"/>
      <c r="G766" s="1051"/>
    </row>
    <row r="767" spans="1:7">
      <c r="A767" s="1050"/>
      <c r="B767" s="1050"/>
      <c r="C767" s="1050"/>
      <c r="D767" s="1050"/>
      <c r="E767" s="1050"/>
      <c r="F767" s="1051"/>
      <c r="G767" s="1051"/>
    </row>
    <row r="768" spans="1:7">
      <c r="A768" s="1050"/>
      <c r="B768" s="1050"/>
      <c r="C768" s="1050"/>
      <c r="D768" s="1050"/>
      <c r="E768" s="1050"/>
      <c r="F768" s="1051"/>
      <c r="G768" s="1051"/>
    </row>
    <row r="769" spans="1:7">
      <c r="A769" s="1050"/>
      <c r="B769" s="1050"/>
      <c r="C769" s="1050"/>
      <c r="D769" s="1050"/>
      <c r="E769" s="1050"/>
      <c r="F769" s="1051"/>
      <c r="G769" s="1051"/>
    </row>
    <row r="770" spans="1:7">
      <c r="A770" s="1050"/>
      <c r="B770" s="1050"/>
      <c r="C770" s="1050"/>
      <c r="D770" s="1050"/>
      <c r="E770" s="1050"/>
      <c r="F770" s="1051"/>
      <c r="G770" s="1051"/>
    </row>
    <row r="771" spans="1:7">
      <c r="A771" s="1050"/>
      <c r="B771" s="1050"/>
      <c r="C771" s="1050"/>
      <c r="D771" s="1050"/>
      <c r="E771" s="1050"/>
      <c r="F771" s="1051"/>
      <c r="G771" s="1051"/>
    </row>
    <row r="772" spans="1:7">
      <c r="A772" s="1050"/>
      <c r="B772" s="1050"/>
      <c r="C772" s="1050"/>
      <c r="D772" s="1050"/>
      <c r="E772" s="1050"/>
      <c r="F772" s="1051"/>
      <c r="G772" s="1051"/>
    </row>
    <row r="773" spans="1:7">
      <c r="A773" s="1050"/>
      <c r="B773" s="1050"/>
      <c r="C773" s="1050"/>
      <c r="D773" s="1050"/>
      <c r="E773" s="1050"/>
      <c r="F773" s="1051"/>
      <c r="G773" s="1051"/>
    </row>
    <row r="774" spans="1:7">
      <c r="A774" s="1050"/>
      <c r="B774" s="1050"/>
      <c r="C774" s="1050"/>
      <c r="D774" s="1050"/>
      <c r="E774" s="1050"/>
      <c r="F774" s="1051"/>
      <c r="G774" s="1051"/>
    </row>
    <row r="775" spans="1:7">
      <c r="A775" s="1050"/>
      <c r="B775" s="1050"/>
      <c r="C775" s="1050"/>
      <c r="D775" s="1050"/>
      <c r="E775" s="1050"/>
      <c r="F775" s="1051"/>
      <c r="G775" s="1051"/>
    </row>
    <row r="776" spans="1:7">
      <c r="A776" s="1050"/>
      <c r="B776" s="1050"/>
      <c r="C776" s="1050"/>
      <c r="D776" s="1050"/>
      <c r="E776" s="1050"/>
      <c r="F776" s="1051"/>
      <c r="G776" s="1051"/>
    </row>
    <row r="777" spans="1:7">
      <c r="A777" s="1050"/>
      <c r="B777" s="1050"/>
      <c r="C777" s="1050"/>
      <c r="D777" s="1050"/>
      <c r="E777" s="1050"/>
      <c r="F777" s="1051"/>
      <c r="G777" s="1051"/>
    </row>
    <row r="778" spans="1:7">
      <c r="A778" s="1050"/>
      <c r="B778" s="1050"/>
      <c r="C778" s="1050"/>
      <c r="D778" s="1050"/>
      <c r="E778" s="1050"/>
      <c r="F778" s="1051"/>
      <c r="G778" s="1051"/>
    </row>
    <row r="779" spans="1:7">
      <c r="A779" s="1050"/>
      <c r="B779" s="1050"/>
      <c r="C779" s="1050"/>
      <c r="D779" s="1050"/>
      <c r="E779" s="1050"/>
      <c r="F779" s="1051"/>
      <c r="G779" s="1051"/>
    </row>
    <row r="780" spans="1:7">
      <c r="A780" s="1050"/>
      <c r="B780" s="1050"/>
      <c r="C780" s="1050"/>
      <c r="D780" s="1050"/>
      <c r="E780" s="1050"/>
      <c r="F780" s="1051"/>
      <c r="G780" s="1051"/>
    </row>
    <row r="781" spans="1:7">
      <c r="A781" s="1050"/>
      <c r="B781" s="1050"/>
      <c r="C781" s="1050"/>
      <c r="D781" s="1050"/>
      <c r="E781" s="1050"/>
      <c r="F781" s="1051"/>
      <c r="G781" s="1051"/>
    </row>
    <row r="782" spans="1:7">
      <c r="A782" s="1050"/>
      <c r="B782" s="1050"/>
      <c r="C782" s="1050"/>
      <c r="D782" s="1050"/>
      <c r="E782" s="1050"/>
      <c r="F782" s="1051"/>
      <c r="G782" s="1051"/>
    </row>
    <row r="783" spans="1:7">
      <c r="A783" s="1050"/>
      <c r="B783" s="1050"/>
      <c r="C783" s="1050"/>
      <c r="D783" s="1050"/>
      <c r="E783" s="1050"/>
      <c r="F783" s="1051"/>
      <c r="G783" s="1051"/>
    </row>
    <row r="784" spans="1:7">
      <c r="A784" s="1050"/>
      <c r="B784" s="1050"/>
      <c r="C784" s="1050"/>
      <c r="D784" s="1050"/>
      <c r="E784" s="1050"/>
      <c r="F784" s="1051"/>
      <c r="G784" s="1051"/>
    </row>
    <row r="785" spans="1:7">
      <c r="A785" s="1050"/>
      <c r="B785" s="1050"/>
      <c r="C785" s="1050"/>
      <c r="D785" s="1050"/>
      <c r="E785" s="1050"/>
      <c r="F785" s="1051"/>
      <c r="G785" s="1051"/>
    </row>
    <row r="786" spans="1:7">
      <c r="A786" s="1050"/>
      <c r="B786" s="1050"/>
      <c r="C786" s="1050"/>
      <c r="D786" s="1050"/>
      <c r="E786" s="1050"/>
      <c r="F786" s="1051"/>
      <c r="G786" s="1051"/>
    </row>
    <row r="787" spans="1:7">
      <c r="A787" s="1050"/>
      <c r="B787" s="1050"/>
      <c r="C787" s="1050"/>
      <c r="D787" s="1050"/>
      <c r="E787" s="1050"/>
      <c r="F787" s="1051"/>
      <c r="G787" s="1051"/>
    </row>
    <row r="788" spans="1:7">
      <c r="A788" s="1050"/>
      <c r="B788" s="1050"/>
      <c r="C788" s="1050"/>
      <c r="D788" s="1050"/>
      <c r="E788" s="1050"/>
      <c r="F788" s="1051"/>
      <c r="G788" s="1051"/>
    </row>
    <row r="789" spans="1:7">
      <c r="A789" s="1050"/>
      <c r="B789" s="1050"/>
      <c r="C789" s="1050"/>
      <c r="D789" s="1050"/>
      <c r="E789" s="1050"/>
      <c r="F789" s="1051"/>
      <c r="G789" s="1051"/>
    </row>
    <row r="790" spans="1:7">
      <c r="A790" s="1050"/>
      <c r="B790" s="1050"/>
      <c r="C790" s="1050"/>
      <c r="D790" s="1050"/>
      <c r="E790" s="1050"/>
      <c r="F790" s="1051"/>
      <c r="G790" s="1051"/>
    </row>
    <row r="791" spans="1:7">
      <c r="A791" s="1050"/>
      <c r="B791" s="1050"/>
      <c r="C791" s="1050"/>
      <c r="D791" s="1050"/>
      <c r="E791" s="1050"/>
      <c r="F791" s="1051"/>
      <c r="G791" s="1051"/>
    </row>
    <row r="792" spans="1:7">
      <c r="A792" s="1050"/>
      <c r="B792" s="1050"/>
      <c r="C792" s="1050"/>
      <c r="D792" s="1050"/>
      <c r="E792" s="1050"/>
      <c r="F792" s="1051"/>
      <c r="G792" s="1051"/>
    </row>
    <row r="793" spans="1:7">
      <c r="A793" s="1050"/>
      <c r="B793" s="1050"/>
      <c r="C793" s="1050"/>
      <c r="D793" s="1050"/>
      <c r="E793" s="1050"/>
      <c r="F793" s="1051"/>
      <c r="G793" s="1051"/>
    </row>
    <row r="794" spans="1:7">
      <c r="A794" s="1050"/>
      <c r="B794" s="1050"/>
      <c r="C794" s="1050"/>
      <c r="D794" s="1050"/>
      <c r="E794" s="1050"/>
      <c r="F794" s="1051"/>
      <c r="G794" s="1051"/>
    </row>
    <row r="795" spans="1:7">
      <c r="A795" s="1050"/>
      <c r="B795" s="1050"/>
      <c r="C795" s="1050"/>
      <c r="D795" s="1050"/>
      <c r="E795" s="1050"/>
      <c r="F795" s="1051"/>
      <c r="G795" s="1051"/>
    </row>
    <row r="796" spans="1:7">
      <c r="A796" s="1050"/>
      <c r="B796" s="1050"/>
      <c r="C796" s="1050"/>
      <c r="D796" s="1050"/>
      <c r="E796" s="1050"/>
      <c r="F796" s="1051"/>
      <c r="G796" s="1051"/>
    </row>
    <row r="797" spans="1:7">
      <c r="A797" s="1050"/>
      <c r="B797" s="1050"/>
      <c r="C797" s="1050"/>
      <c r="D797" s="1050"/>
      <c r="E797" s="1050"/>
      <c r="F797" s="1051"/>
      <c r="G797" s="1051"/>
    </row>
    <row r="798" spans="1:7">
      <c r="A798" s="1050"/>
      <c r="B798" s="1050"/>
      <c r="C798" s="1050"/>
      <c r="D798" s="1050"/>
      <c r="E798" s="1050"/>
      <c r="F798" s="1051"/>
      <c r="G798" s="1051"/>
    </row>
    <row r="799" spans="1:7">
      <c r="A799" s="1050"/>
      <c r="B799" s="1050"/>
      <c r="C799" s="1050"/>
      <c r="D799" s="1050"/>
      <c r="E799" s="1050"/>
      <c r="F799" s="1051"/>
      <c r="G799" s="1051"/>
    </row>
    <row r="800" spans="1:7">
      <c r="A800" s="1050"/>
      <c r="B800" s="1050"/>
      <c r="C800" s="1050"/>
      <c r="D800" s="1050"/>
      <c r="E800" s="1050"/>
      <c r="F800" s="1051"/>
      <c r="G800" s="1051"/>
    </row>
    <row r="801" spans="1:7">
      <c r="A801" s="1050"/>
      <c r="B801" s="1050"/>
      <c r="C801" s="1050"/>
      <c r="D801" s="1050"/>
      <c r="E801" s="1050"/>
      <c r="F801" s="1051"/>
      <c r="G801" s="1051"/>
    </row>
    <row r="802" spans="1:7">
      <c r="A802" s="1050"/>
      <c r="B802" s="1050"/>
      <c r="C802" s="1050"/>
      <c r="D802" s="1050"/>
      <c r="E802" s="1050"/>
      <c r="F802" s="1051"/>
      <c r="G802" s="1051"/>
    </row>
    <row r="803" spans="1:7">
      <c r="A803" s="1050"/>
      <c r="B803" s="1050"/>
      <c r="C803" s="1050"/>
      <c r="D803" s="1050"/>
      <c r="E803" s="1050"/>
      <c r="F803" s="1051"/>
      <c r="G803" s="1051"/>
    </row>
    <row r="804" spans="1:7">
      <c r="A804" s="1050"/>
      <c r="B804" s="1050"/>
      <c r="C804" s="1050"/>
      <c r="D804" s="1050"/>
      <c r="E804" s="1050"/>
      <c r="F804" s="1051"/>
      <c r="G804" s="1051"/>
    </row>
    <row r="805" spans="1:7">
      <c r="A805" s="1050"/>
      <c r="B805" s="1050"/>
      <c r="C805" s="1050"/>
      <c r="D805" s="1050"/>
      <c r="E805" s="1050"/>
      <c r="F805" s="1051"/>
      <c r="G805" s="1051"/>
    </row>
    <row r="806" spans="1:7">
      <c r="A806" s="1050"/>
      <c r="B806" s="1050"/>
      <c r="C806" s="1050"/>
      <c r="D806" s="1050"/>
      <c r="E806" s="1050"/>
      <c r="F806" s="1051"/>
      <c r="G806" s="1051"/>
    </row>
    <row r="807" spans="1:7">
      <c r="A807" s="1050"/>
      <c r="B807" s="1050"/>
      <c r="C807" s="1050"/>
      <c r="D807" s="1050"/>
      <c r="E807" s="1050"/>
      <c r="F807" s="1051"/>
      <c r="G807" s="1051"/>
    </row>
    <row r="808" spans="1:7">
      <c r="A808" s="1050"/>
      <c r="B808" s="1050"/>
      <c r="C808" s="1050"/>
      <c r="D808" s="1050"/>
      <c r="E808" s="1050"/>
      <c r="F808" s="1051"/>
      <c r="G808" s="1051"/>
    </row>
    <row r="809" spans="1:7">
      <c r="A809" s="1050"/>
      <c r="B809" s="1050"/>
      <c r="C809" s="1050"/>
      <c r="D809" s="1050"/>
      <c r="E809" s="1050"/>
      <c r="F809" s="1051"/>
      <c r="G809" s="1051"/>
    </row>
    <row r="810" spans="1:7">
      <c r="A810" s="1050"/>
      <c r="B810" s="1050"/>
      <c r="C810" s="1050"/>
      <c r="D810" s="1050"/>
      <c r="E810" s="1050"/>
      <c r="F810" s="1051"/>
      <c r="G810" s="1051"/>
    </row>
    <row r="811" spans="1:7">
      <c r="A811" s="1050"/>
      <c r="B811" s="1050"/>
      <c r="C811" s="1050"/>
      <c r="D811" s="1050"/>
      <c r="E811" s="1050"/>
      <c r="F811" s="1051"/>
      <c r="G811" s="1051"/>
    </row>
    <row r="812" spans="1:7">
      <c r="A812" s="1050"/>
      <c r="B812" s="1050"/>
      <c r="C812" s="1050"/>
      <c r="D812" s="1050"/>
      <c r="E812" s="1050"/>
      <c r="F812" s="1051"/>
      <c r="G812" s="1051"/>
    </row>
    <row r="813" spans="1:7">
      <c r="A813" s="1050"/>
      <c r="B813" s="1050"/>
      <c r="C813" s="1050"/>
      <c r="D813" s="1050"/>
      <c r="E813" s="1050"/>
      <c r="F813" s="1051"/>
      <c r="G813" s="1051"/>
    </row>
    <row r="814" spans="1:7">
      <c r="A814" s="1050"/>
      <c r="B814" s="1050"/>
      <c r="C814" s="1050"/>
      <c r="D814" s="1050"/>
      <c r="E814" s="1050"/>
      <c r="F814" s="1051"/>
      <c r="G814" s="1051"/>
    </row>
    <row r="815" spans="1:7">
      <c r="A815" s="1050"/>
      <c r="B815" s="1050"/>
      <c r="C815" s="1050"/>
      <c r="D815" s="1050"/>
      <c r="E815" s="1050"/>
      <c r="F815" s="1051"/>
      <c r="G815" s="1051"/>
    </row>
    <row r="816" spans="1:7">
      <c r="A816" s="1050"/>
      <c r="B816" s="1050"/>
      <c r="C816" s="1050"/>
      <c r="D816" s="1050"/>
      <c r="E816" s="1050"/>
      <c r="F816" s="1051"/>
      <c r="G816" s="1051"/>
    </row>
    <row r="817" spans="1:7">
      <c r="A817" s="1050"/>
      <c r="B817" s="1050"/>
      <c r="C817" s="1050"/>
      <c r="D817" s="1050"/>
      <c r="E817" s="1050"/>
      <c r="F817" s="1051"/>
      <c r="G817" s="1051"/>
    </row>
    <row r="818" spans="1:7">
      <c r="A818" s="1050"/>
      <c r="B818" s="1050"/>
      <c r="C818" s="1050"/>
      <c r="D818" s="1050"/>
      <c r="E818" s="1050"/>
      <c r="F818" s="1051"/>
      <c r="G818" s="1051"/>
    </row>
    <row r="819" spans="1:7">
      <c r="A819" s="1050"/>
      <c r="B819" s="1050"/>
      <c r="C819" s="1050"/>
      <c r="D819" s="1050"/>
      <c r="E819" s="1050"/>
      <c r="F819" s="1051"/>
      <c r="G819" s="1051"/>
    </row>
    <row r="820" spans="1:7">
      <c r="A820" s="1050"/>
      <c r="B820" s="1050"/>
      <c r="C820" s="1050"/>
      <c r="D820" s="1050"/>
      <c r="E820" s="1050"/>
      <c r="F820" s="1051"/>
      <c r="G820" s="1051"/>
    </row>
    <row r="821" spans="1:7">
      <c r="A821" s="1050"/>
      <c r="B821" s="1050"/>
      <c r="C821" s="1050"/>
      <c r="D821" s="1050"/>
      <c r="E821" s="1050"/>
      <c r="F821" s="1051"/>
      <c r="G821" s="1051"/>
    </row>
    <row r="822" spans="1:7">
      <c r="A822" s="1050"/>
      <c r="B822" s="1050"/>
      <c r="C822" s="1050"/>
      <c r="D822" s="1050"/>
      <c r="E822" s="1050"/>
      <c r="F822" s="1051"/>
      <c r="G822" s="1051"/>
    </row>
    <row r="823" spans="1:7">
      <c r="A823" s="1050"/>
      <c r="B823" s="1050"/>
      <c r="C823" s="1050"/>
      <c r="D823" s="1050"/>
      <c r="E823" s="1050"/>
      <c r="F823" s="1051"/>
      <c r="G823" s="1051"/>
    </row>
    <row r="824" spans="1:7">
      <c r="A824" s="1050"/>
      <c r="B824" s="1050"/>
      <c r="C824" s="1050"/>
      <c r="D824" s="1050"/>
      <c r="E824" s="1050"/>
      <c r="F824" s="1051"/>
      <c r="G824" s="1051"/>
    </row>
    <row r="825" spans="1:7">
      <c r="A825" s="1050"/>
      <c r="B825" s="1050"/>
      <c r="C825" s="1050"/>
      <c r="D825" s="1050"/>
      <c r="E825" s="1050"/>
      <c r="F825" s="1051"/>
      <c r="G825" s="1051"/>
    </row>
    <row r="826" spans="1:7">
      <c r="A826" s="1050"/>
      <c r="B826" s="1050"/>
      <c r="C826" s="1050"/>
      <c r="D826" s="1050"/>
      <c r="E826" s="1050"/>
      <c r="F826" s="1051"/>
      <c r="G826" s="1051"/>
    </row>
    <row r="827" spans="1:7">
      <c r="A827" s="1050"/>
      <c r="B827" s="1050"/>
      <c r="C827" s="1050"/>
      <c r="D827" s="1050"/>
      <c r="E827" s="1050"/>
      <c r="F827" s="1051"/>
      <c r="G827" s="1051"/>
    </row>
    <row r="828" spans="1:7">
      <c r="A828" s="1050"/>
      <c r="B828" s="1050"/>
      <c r="C828" s="1050"/>
      <c r="D828" s="1050"/>
      <c r="E828" s="1050"/>
      <c r="F828" s="1051"/>
      <c r="G828" s="1051"/>
    </row>
    <row r="829" spans="1:7">
      <c r="A829" s="1050"/>
      <c r="B829" s="1050"/>
      <c r="C829" s="1050"/>
      <c r="D829" s="1050"/>
      <c r="E829" s="1050"/>
      <c r="F829" s="1051"/>
      <c r="G829" s="1051"/>
    </row>
    <row r="830" spans="1:7">
      <c r="A830" s="1050"/>
      <c r="B830" s="1050"/>
      <c r="C830" s="1050"/>
      <c r="D830" s="1050"/>
      <c r="E830" s="1050"/>
      <c r="F830" s="1051"/>
      <c r="G830" s="1051"/>
    </row>
    <row r="831" spans="1:7">
      <c r="A831" s="1050"/>
      <c r="B831" s="1050"/>
      <c r="C831" s="1050"/>
      <c r="D831" s="1050"/>
      <c r="E831" s="1050"/>
      <c r="F831" s="1051"/>
      <c r="G831" s="1051"/>
    </row>
    <row r="832" spans="1:7">
      <c r="A832" s="1050"/>
      <c r="B832" s="1050"/>
      <c r="C832" s="1050"/>
      <c r="D832" s="1050"/>
      <c r="E832" s="1050"/>
      <c r="F832" s="1051"/>
      <c r="G832" s="1051"/>
    </row>
    <row r="833" spans="1:7">
      <c r="A833" s="1050"/>
      <c r="B833" s="1050"/>
      <c r="C833" s="1050"/>
      <c r="D833" s="1050"/>
      <c r="E833" s="1050"/>
      <c r="F833" s="1051"/>
      <c r="G833" s="1051"/>
    </row>
    <row r="834" spans="1:7">
      <c r="A834" s="1050"/>
      <c r="B834" s="1050"/>
      <c r="C834" s="1050"/>
      <c r="D834" s="1050"/>
      <c r="E834" s="1050"/>
      <c r="F834" s="1051"/>
      <c r="G834" s="1051"/>
    </row>
    <row r="835" spans="1:7">
      <c r="A835" s="1050"/>
      <c r="B835" s="1050"/>
      <c r="C835" s="1050"/>
      <c r="D835" s="1050"/>
      <c r="E835" s="1050"/>
      <c r="F835" s="1051"/>
      <c r="G835" s="1051"/>
    </row>
    <row r="836" spans="1:7">
      <c r="A836" s="1050"/>
      <c r="B836" s="1050"/>
      <c r="C836" s="1050"/>
      <c r="D836" s="1050"/>
      <c r="E836" s="1050"/>
      <c r="F836" s="1051"/>
      <c r="G836" s="1051"/>
    </row>
    <row r="837" spans="1:7">
      <c r="A837" s="1050"/>
      <c r="B837" s="1050"/>
      <c r="C837" s="1050"/>
      <c r="D837" s="1050"/>
      <c r="E837" s="1050"/>
      <c r="F837" s="1051"/>
      <c r="G837" s="1051"/>
    </row>
    <row r="838" spans="1:7">
      <c r="A838" s="1050"/>
      <c r="B838" s="1050"/>
      <c r="C838" s="1050"/>
      <c r="D838" s="1050"/>
      <c r="E838" s="1050"/>
      <c r="F838" s="1051"/>
      <c r="G838" s="1051"/>
    </row>
    <row r="839" spans="1:7">
      <c r="A839" s="1050"/>
      <c r="B839" s="1050"/>
      <c r="C839" s="1050"/>
      <c r="D839" s="1050"/>
      <c r="E839" s="1050"/>
      <c r="F839" s="1051"/>
      <c r="G839" s="1051"/>
    </row>
    <row r="840" spans="1:7">
      <c r="A840" s="1050"/>
      <c r="B840" s="1050"/>
      <c r="C840" s="1050"/>
      <c r="D840" s="1050"/>
      <c r="E840" s="1050"/>
      <c r="F840" s="1051"/>
      <c r="G840" s="1051"/>
    </row>
    <row r="841" spans="1:7">
      <c r="A841" s="1050"/>
      <c r="B841" s="1050"/>
      <c r="C841" s="1050"/>
      <c r="D841" s="1050"/>
      <c r="E841" s="1050"/>
      <c r="F841" s="1051"/>
      <c r="G841" s="1051"/>
    </row>
    <row r="842" spans="1:7">
      <c r="A842" s="1050"/>
      <c r="B842" s="1050"/>
      <c r="C842" s="1050"/>
      <c r="D842" s="1050"/>
      <c r="E842" s="1050"/>
      <c r="F842" s="1051"/>
      <c r="G842" s="1051"/>
    </row>
    <row r="843" spans="1:7">
      <c r="A843" s="1050"/>
      <c r="B843" s="1050"/>
      <c r="C843" s="1050"/>
      <c r="D843" s="1050"/>
      <c r="E843" s="1050"/>
      <c r="F843" s="1051"/>
      <c r="G843" s="1051"/>
    </row>
    <row r="844" spans="1:7">
      <c r="A844" s="1050"/>
      <c r="B844" s="1050"/>
      <c r="C844" s="1050"/>
      <c r="D844" s="1050"/>
      <c r="E844" s="1050"/>
      <c r="F844" s="1051"/>
      <c r="G844" s="1051"/>
    </row>
    <row r="845" spans="1:7">
      <c r="A845" s="1050"/>
      <c r="B845" s="1050"/>
      <c r="C845" s="1050"/>
      <c r="D845" s="1050"/>
      <c r="E845" s="1050"/>
      <c r="F845" s="1051"/>
      <c r="G845" s="1051"/>
    </row>
    <row r="846" spans="1:7">
      <c r="A846" s="1050"/>
      <c r="B846" s="1050"/>
      <c r="C846" s="1050"/>
      <c r="D846" s="1050"/>
      <c r="E846" s="1050"/>
      <c r="F846" s="1051"/>
      <c r="G846" s="1051"/>
    </row>
    <row r="847" spans="1:7">
      <c r="A847" s="1050"/>
      <c r="B847" s="1050"/>
      <c r="C847" s="1050"/>
      <c r="D847" s="1050"/>
      <c r="E847" s="1050"/>
      <c r="F847" s="1051"/>
      <c r="G847" s="1051"/>
    </row>
    <row r="848" spans="1:7">
      <c r="A848" s="1050"/>
      <c r="B848" s="1050"/>
      <c r="C848" s="1050"/>
      <c r="D848" s="1050"/>
      <c r="E848" s="1050"/>
      <c r="F848" s="1051"/>
      <c r="G848" s="1051"/>
    </row>
    <row r="849" spans="1:7">
      <c r="A849" s="1050"/>
      <c r="B849" s="1050"/>
      <c r="C849" s="1050"/>
      <c r="D849" s="1050"/>
      <c r="E849" s="1050"/>
      <c r="F849" s="1051"/>
      <c r="G849" s="1051"/>
    </row>
    <row r="850" spans="1:7">
      <c r="A850" s="1050"/>
      <c r="B850" s="1050"/>
      <c r="C850" s="1050"/>
      <c r="D850" s="1050"/>
      <c r="E850" s="1050"/>
      <c r="F850" s="1051"/>
      <c r="G850" s="1051"/>
    </row>
    <row r="851" spans="1:7">
      <c r="A851" s="1050"/>
      <c r="B851" s="1050"/>
      <c r="C851" s="1050"/>
      <c r="D851" s="1050"/>
      <c r="E851" s="1050"/>
      <c r="F851" s="1051"/>
      <c r="G851" s="1051"/>
    </row>
    <row r="852" spans="1:7">
      <c r="A852" s="1050"/>
      <c r="B852" s="1050"/>
      <c r="C852" s="1050"/>
      <c r="D852" s="1050"/>
      <c r="E852" s="1050"/>
      <c r="F852" s="1051"/>
      <c r="G852" s="1051"/>
    </row>
    <row r="853" spans="1:7">
      <c r="A853" s="1050"/>
      <c r="B853" s="1050"/>
      <c r="C853" s="1050"/>
      <c r="D853" s="1050"/>
      <c r="E853" s="1050"/>
      <c r="F853" s="1051"/>
      <c r="G853" s="1051"/>
    </row>
    <row r="854" spans="1:7">
      <c r="A854" s="1050"/>
      <c r="B854" s="1050"/>
      <c r="C854" s="1050"/>
      <c r="D854" s="1050"/>
      <c r="E854" s="1050"/>
      <c r="F854" s="1051"/>
      <c r="G854" s="1051"/>
    </row>
    <row r="855" spans="1:7">
      <c r="A855" s="1050"/>
      <c r="B855" s="1050"/>
      <c r="C855" s="1050"/>
      <c r="D855" s="1050"/>
      <c r="E855" s="1050"/>
      <c r="F855" s="1051"/>
      <c r="G855" s="1051"/>
    </row>
    <row r="856" spans="1:7">
      <c r="A856" s="1050"/>
      <c r="B856" s="1050"/>
      <c r="C856" s="1050"/>
      <c r="D856" s="1050"/>
      <c r="E856" s="1050"/>
      <c r="F856" s="1051"/>
      <c r="G856" s="1051"/>
    </row>
    <row r="857" spans="1:7">
      <c r="A857" s="1050"/>
      <c r="B857" s="1050"/>
      <c r="C857" s="1050"/>
      <c r="D857" s="1050"/>
      <c r="E857" s="1050"/>
      <c r="F857" s="1051"/>
      <c r="G857" s="1051"/>
    </row>
    <row r="858" spans="1:7">
      <c r="A858" s="1050"/>
      <c r="B858" s="1050"/>
      <c r="C858" s="1050"/>
      <c r="D858" s="1050"/>
      <c r="E858" s="1050"/>
      <c r="F858" s="1051"/>
      <c r="G858" s="1051"/>
    </row>
    <row r="859" spans="1:7">
      <c r="A859" s="1050"/>
      <c r="B859" s="1050"/>
      <c r="C859" s="1050"/>
      <c r="D859" s="1050"/>
      <c r="E859" s="1050"/>
      <c r="F859" s="1051"/>
      <c r="G859" s="1051"/>
    </row>
    <row r="860" spans="1:7">
      <c r="A860" s="1050"/>
      <c r="B860" s="1050"/>
      <c r="C860" s="1050"/>
      <c r="D860" s="1050"/>
      <c r="E860" s="1050"/>
      <c r="F860" s="1051"/>
      <c r="G860" s="1051"/>
    </row>
    <row r="861" spans="1:7">
      <c r="A861" s="1050"/>
      <c r="B861" s="1050"/>
      <c r="C861" s="1050"/>
      <c r="D861" s="1050"/>
      <c r="E861" s="1050"/>
      <c r="F861" s="1051"/>
      <c r="G861" s="1051"/>
    </row>
    <row r="862" spans="1:7">
      <c r="A862" s="1050"/>
      <c r="B862" s="1050"/>
      <c r="C862" s="1050"/>
      <c r="D862" s="1050"/>
      <c r="E862" s="1050"/>
      <c r="F862" s="1051"/>
      <c r="G862" s="1051"/>
    </row>
    <row r="863" spans="1:7">
      <c r="A863" s="1050"/>
      <c r="B863" s="1050"/>
      <c r="C863" s="1050"/>
      <c r="D863" s="1050"/>
      <c r="E863" s="1050"/>
      <c r="F863" s="1051"/>
      <c r="G863" s="1051"/>
    </row>
    <row r="864" spans="1:7">
      <c r="A864" s="1050"/>
      <c r="B864" s="1050"/>
      <c r="C864" s="1050"/>
      <c r="D864" s="1050"/>
      <c r="E864" s="1050"/>
      <c r="F864" s="1051"/>
      <c r="G864" s="1051"/>
    </row>
    <row r="865" spans="1:7">
      <c r="A865" s="1050"/>
      <c r="B865" s="1050"/>
      <c r="C865" s="1050"/>
      <c r="D865" s="1050"/>
      <c r="E865" s="1050"/>
      <c r="F865" s="1051"/>
      <c r="G865" s="1051"/>
    </row>
    <row r="866" spans="1:7">
      <c r="A866" s="1050"/>
      <c r="B866" s="1050"/>
      <c r="C866" s="1050"/>
      <c r="D866" s="1050"/>
      <c r="E866" s="1050"/>
      <c r="F866" s="1051"/>
      <c r="G866" s="1051"/>
    </row>
    <row r="867" spans="1:7">
      <c r="A867" s="1050"/>
      <c r="B867" s="1050"/>
      <c r="C867" s="1050"/>
      <c r="D867" s="1050"/>
      <c r="E867" s="1050"/>
      <c r="F867" s="1051"/>
      <c r="G867" s="1051"/>
    </row>
    <row r="868" spans="1:7">
      <c r="A868" s="1050"/>
      <c r="B868" s="1050"/>
      <c r="C868" s="1050"/>
      <c r="D868" s="1050"/>
      <c r="E868" s="1050"/>
      <c r="F868" s="1051"/>
      <c r="G868" s="1051"/>
    </row>
    <row r="869" spans="1:7">
      <c r="A869" s="1050"/>
      <c r="B869" s="1050"/>
      <c r="C869" s="1050"/>
      <c r="D869" s="1050"/>
      <c r="E869" s="1050"/>
      <c r="F869" s="1051"/>
      <c r="G869" s="1051"/>
    </row>
    <row r="870" spans="1:7">
      <c r="A870" s="1050"/>
      <c r="B870" s="1050"/>
      <c r="C870" s="1050"/>
      <c r="D870" s="1050"/>
      <c r="E870" s="1050"/>
      <c r="F870" s="1051"/>
      <c r="G870" s="1051"/>
    </row>
    <row r="871" spans="1:7">
      <c r="A871" s="1050"/>
      <c r="B871" s="1050"/>
      <c r="C871" s="1050"/>
      <c r="D871" s="1050"/>
      <c r="E871" s="1050"/>
      <c r="F871" s="1051"/>
      <c r="G871" s="1051"/>
    </row>
    <row r="872" spans="1:7">
      <c r="A872" s="1050"/>
      <c r="B872" s="1050"/>
      <c r="C872" s="1050"/>
      <c r="D872" s="1050"/>
      <c r="E872" s="1050"/>
      <c r="F872" s="1051"/>
      <c r="G872" s="1051"/>
    </row>
    <row r="873" spans="1:7">
      <c r="A873" s="1050"/>
      <c r="B873" s="1050"/>
      <c r="C873" s="1050"/>
      <c r="D873" s="1050"/>
      <c r="E873" s="1050"/>
      <c r="F873" s="1051"/>
      <c r="G873" s="1051"/>
    </row>
    <row r="874" spans="1:7">
      <c r="A874" s="1050"/>
      <c r="B874" s="1050"/>
      <c r="C874" s="1050"/>
      <c r="D874" s="1050"/>
      <c r="E874" s="1050"/>
      <c r="F874" s="1051"/>
      <c r="G874" s="1051"/>
    </row>
    <row r="875" spans="1:7">
      <c r="A875" s="1050"/>
      <c r="B875" s="1050"/>
      <c r="C875" s="1050"/>
      <c r="D875" s="1050"/>
      <c r="E875" s="1050"/>
      <c r="F875" s="1051"/>
      <c r="G875" s="1051"/>
    </row>
    <row r="876" spans="1:7">
      <c r="A876" s="1050"/>
      <c r="B876" s="1050"/>
      <c r="C876" s="1050"/>
      <c r="D876" s="1050"/>
      <c r="E876" s="1050"/>
      <c r="F876" s="1051"/>
      <c r="G876" s="1051"/>
    </row>
    <row r="877" spans="1:7">
      <c r="A877" s="1050"/>
      <c r="B877" s="1050"/>
      <c r="C877" s="1050"/>
      <c r="D877" s="1050"/>
      <c r="E877" s="1050"/>
      <c r="F877" s="1051"/>
      <c r="G877" s="1051"/>
    </row>
    <row r="878" spans="1:7">
      <c r="A878" s="1050"/>
      <c r="B878" s="1050"/>
      <c r="C878" s="1050"/>
      <c r="D878" s="1050"/>
      <c r="E878" s="1050"/>
      <c r="F878" s="1051"/>
      <c r="G878" s="1051"/>
    </row>
    <row r="879" spans="1:7">
      <c r="A879" s="1050"/>
      <c r="B879" s="1050"/>
      <c r="C879" s="1050"/>
      <c r="D879" s="1050"/>
      <c r="E879" s="1050"/>
      <c r="F879" s="1051"/>
      <c r="G879" s="1051"/>
    </row>
    <row r="880" spans="1:7">
      <c r="A880" s="1050"/>
      <c r="B880" s="1050"/>
      <c r="C880" s="1050"/>
      <c r="D880" s="1050"/>
      <c r="E880" s="1050"/>
      <c r="F880" s="1051"/>
      <c r="G880" s="1051"/>
    </row>
    <row r="881" spans="1:7">
      <c r="A881" s="1050"/>
      <c r="B881" s="1050"/>
      <c r="C881" s="1050"/>
      <c r="D881" s="1050"/>
      <c r="E881" s="1050"/>
      <c r="F881" s="1051"/>
      <c r="G881" s="1051"/>
    </row>
    <row r="882" spans="1:7">
      <c r="A882" s="1050"/>
      <c r="B882" s="1050"/>
      <c r="C882" s="1050"/>
      <c r="D882" s="1050"/>
      <c r="E882" s="1050"/>
      <c r="F882" s="1051"/>
      <c r="G882" s="1051"/>
    </row>
    <row r="883" spans="1:7">
      <c r="A883" s="1050"/>
      <c r="B883" s="1050"/>
      <c r="C883" s="1050"/>
      <c r="D883" s="1050"/>
      <c r="E883" s="1050"/>
      <c r="F883" s="1051"/>
      <c r="G883" s="1051"/>
    </row>
    <row r="884" spans="1:7">
      <c r="A884" s="1050"/>
      <c r="B884" s="1050"/>
      <c r="C884" s="1050"/>
      <c r="D884" s="1050"/>
      <c r="E884" s="1050"/>
      <c r="F884" s="1051"/>
      <c r="G884" s="1051"/>
    </row>
    <row r="885" spans="1:7">
      <c r="A885" s="1050"/>
      <c r="B885" s="1050"/>
      <c r="C885" s="1050"/>
      <c r="D885" s="1050"/>
      <c r="E885" s="1050"/>
      <c r="F885" s="1051"/>
      <c r="G885" s="1051"/>
    </row>
    <row r="886" spans="1:7">
      <c r="A886" s="1050"/>
      <c r="B886" s="1050"/>
      <c r="C886" s="1050"/>
      <c r="D886" s="1050"/>
      <c r="E886" s="1050"/>
      <c r="F886" s="1051"/>
      <c r="G886" s="1051"/>
    </row>
    <row r="887" spans="1:7">
      <c r="A887" s="1050"/>
      <c r="B887" s="1050"/>
      <c r="C887" s="1050"/>
      <c r="D887" s="1050"/>
      <c r="E887" s="1050"/>
      <c r="F887" s="1051"/>
      <c r="G887" s="1051"/>
    </row>
    <row r="888" spans="1:7">
      <c r="A888" s="1050"/>
      <c r="B888" s="1050"/>
      <c r="C888" s="1050"/>
      <c r="D888" s="1050"/>
      <c r="E888" s="1050"/>
      <c r="F888" s="1051"/>
      <c r="G888" s="1051"/>
    </row>
    <row r="889" spans="1:7">
      <c r="A889" s="1050"/>
      <c r="B889" s="1050"/>
      <c r="C889" s="1050"/>
      <c r="D889" s="1050"/>
      <c r="E889" s="1050"/>
      <c r="F889" s="1051"/>
      <c r="G889" s="1051"/>
    </row>
    <row r="890" spans="1:7">
      <c r="A890" s="1050"/>
      <c r="B890" s="1050"/>
      <c r="C890" s="1050"/>
      <c r="D890" s="1050"/>
      <c r="E890" s="1050"/>
      <c r="F890" s="1051"/>
      <c r="G890" s="1051"/>
    </row>
    <row r="891" spans="1:7">
      <c r="A891" s="1050"/>
      <c r="B891" s="1050"/>
      <c r="C891" s="1050"/>
      <c r="D891" s="1050"/>
      <c r="E891" s="1050"/>
      <c r="F891" s="1051"/>
      <c r="G891" s="1051"/>
    </row>
    <row r="892" spans="1:7">
      <c r="A892" s="1050"/>
      <c r="B892" s="1050"/>
      <c r="C892" s="1050"/>
      <c r="D892" s="1050"/>
      <c r="E892" s="1050"/>
      <c r="F892" s="1051"/>
      <c r="G892" s="1051"/>
    </row>
    <row r="893" spans="1:7">
      <c r="A893" s="1050"/>
      <c r="B893" s="1050"/>
      <c r="C893" s="1050"/>
      <c r="D893" s="1050"/>
      <c r="E893" s="1050"/>
      <c r="F893" s="1051"/>
      <c r="G893" s="1051"/>
    </row>
    <row r="894" spans="1:7">
      <c r="A894" s="1050"/>
      <c r="B894" s="1050"/>
      <c r="C894" s="1050"/>
      <c r="D894" s="1050"/>
      <c r="E894" s="1050"/>
      <c r="F894" s="1051"/>
      <c r="G894" s="1051"/>
    </row>
    <row r="895" spans="1:7">
      <c r="A895" s="1050"/>
      <c r="B895" s="1050"/>
      <c r="C895" s="1050"/>
      <c r="D895" s="1050"/>
      <c r="E895" s="1050"/>
      <c r="F895" s="1051"/>
      <c r="G895" s="1051"/>
    </row>
    <row r="896" spans="1:7">
      <c r="A896" s="1050"/>
      <c r="B896" s="1050"/>
      <c r="C896" s="1050"/>
      <c r="D896" s="1050"/>
      <c r="E896" s="1050"/>
      <c r="F896" s="1051"/>
      <c r="G896" s="1051"/>
    </row>
    <row r="897" spans="1:7">
      <c r="A897" s="1050"/>
      <c r="B897" s="1050"/>
      <c r="C897" s="1050"/>
      <c r="D897" s="1050"/>
      <c r="E897" s="1050"/>
      <c r="F897" s="1051"/>
      <c r="G897" s="1051"/>
    </row>
    <row r="898" spans="1:7">
      <c r="A898" s="1050"/>
      <c r="B898" s="1050"/>
      <c r="C898" s="1050"/>
      <c r="D898" s="1050"/>
      <c r="E898" s="1050"/>
      <c r="F898" s="1051"/>
      <c r="G898" s="1051"/>
    </row>
    <row r="899" spans="1:7">
      <c r="A899" s="1050"/>
      <c r="B899" s="1050"/>
      <c r="C899" s="1050"/>
      <c r="D899" s="1050"/>
      <c r="E899" s="1050"/>
      <c r="F899" s="1051"/>
      <c r="G899" s="1051"/>
    </row>
    <row r="900" spans="1:7">
      <c r="A900" s="1050"/>
      <c r="B900" s="1050"/>
      <c r="C900" s="1050"/>
      <c r="D900" s="1050"/>
      <c r="E900" s="1050"/>
      <c r="F900" s="1051"/>
      <c r="G900" s="1051"/>
    </row>
    <row r="901" spans="1:7">
      <c r="A901" s="1050"/>
      <c r="B901" s="1050"/>
      <c r="C901" s="1050"/>
      <c r="D901" s="1050"/>
      <c r="E901" s="1050"/>
      <c r="F901" s="1051"/>
      <c r="G901" s="1051"/>
    </row>
    <row r="902" spans="1:7">
      <c r="A902" s="1050"/>
      <c r="B902" s="1050"/>
      <c r="C902" s="1050"/>
      <c r="D902" s="1050"/>
      <c r="E902" s="1050"/>
      <c r="F902" s="1051"/>
      <c r="G902" s="1051"/>
    </row>
    <row r="903" spans="1:7">
      <c r="A903" s="1050"/>
      <c r="B903" s="1050"/>
      <c r="C903" s="1050"/>
      <c r="D903" s="1050"/>
      <c r="E903" s="1050"/>
      <c r="F903" s="1051"/>
      <c r="G903" s="1051"/>
    </row>
    <row r="904" spans="1:7">
      <c r="A904" s="1050"/>
      <c r="B904" s="1050"/>
      <c r="C904" s="1050"/>
      <c r="D904" s="1050"/>
      <c r="E904" s="1050"/>
      <c r="F904" s="1051"/>
      <c r="G904" s="1051"/>
    </row>
    <row r="905" spans="1:7">
      <c r="A905" s="1050"/>
      <c r="B905" s="1050"/>
      <c r="C905" s="1050"/>
      <c r="D905" s="1050"/>
      <c r="E905" s="1050"/>
      <c r="F905" s="1051"/>
      <c r="G905" s="1051"/>
    </row>
    <row r="906" spans="1:7">
      <c r="A906" s="1050"/>
      <c r="B906" s="1050"/>
      <c r="C906" s="1050"/>
      <c r="D906" s="1050"/>
      <c r="E906" s="1050"/>
      <c r="F906" s="1051"/>
      <c r="G906" s="1051"/>
    </row>
    <row r="907" spans="1:7">
      <c r="A907" s="1050"/>
      <c r="B907" s="1050"/>
      <c r="C907" s="1050"/>
      <c r="D907" s="1050"/>
      <c r="E907" s="1050"/>
      <c r="F907" s="1051"/>
      <c r="G907" s="1051"/>
    </row>
    <row r="908" spans="1:7">
      <c r="A908" s="1050"/>
      <c r="B908" s="1050"/>
      <c r="C908" s="1050"/>
      <c r="D908" s="1050"/>
      <c r="E908" s="1050"/>
      <c r="F908" s="1051"/>
      <c r="G908" s="1051"/>
    </row>
    <row r="909" spans="1:7">
      <c r="A909" s="1050"/>
      <c r="B909" s="1050"/>
      <c r="C909" s="1050"/>
      <c r="D909" s="1050"/>
      <c r="E909" s="1050"/>
      <c r="F909" s="1051"/>
      <c r="G909" s="1051"/>
    </row>
    <row r="910" spans="1:7">
      <c r="A910" s="1050"/>
      <c r="B910" s="1050"/>
      <c r="C910" s="1050"/>
      <c r="D910" s="1050"/>
      <c r="E910" s="1050"/>
      <c r="F910" s="1051"/>
      <c r="G910" s="1051"/>
    </row>
    <row r="911" spans="1:7">
      <c r="A911" s="1050"/>
      <c r="B911" s="1050"/>
      <c r="C911" s="1050"/>
      <c r="D911" s="1050"/>
      <c r="E911" s="1050"/>
      <c r="F911" s="1051"/>
      <c r="G911" s="1051"/>
    </row>
    <row r="912" spans="1:7">
      <c r="A912" s="1050"/>
      <c r="B912" s="1050"/>
      <c r="C912" s="1050"/>
      <c r="D912" s="1050"/>
      <c r="E912" s="1050"/>
      <c r="F912" s="1051"/>
      <c r="G912" s="1051"/>
    </row>
    <row r="913" spans="1:7">
      <c r="A913" s="1050"/>
      <c r="B913" s="1050"/>
      <c r="C913" s="1050"/>
      <c r="D913" s="1050"/>
      <c r="E913" s="1050"/>
      <c r="F913" s="1051"/>
      <c r="G913" s="1051"/>
    </row>
    <row r="914" spans="1:7">
      <c r="A914" s="1050"/>
      <c r="B914" s="1050"/>
      <c r="C914" s="1050"/>
      <c r="D914" s="1050"/>
      <c r="E914" s="1050"/>
      <c r="F914" s="1051"/>
      <c r="G914" s="1051"/>
    </row>
    <row r="915" spans="1:7">
      <c r="A915" s="1050"/>
      <c r="B915" s="1050"/>
      <c r="C915" s="1050"/>
      <c r="D915" s="1050"/>
      <c r="E915" s="1050"/>
      <c r="F915" s="1051"/>
      <c r="G915" s="1051"/>
    </row>
    <row r="916" spans="1:7">
      <c r="A916" s="1050"/>
      <c r="B916" s="1050"/>
      <c r="C916" s="1050"/>
      <c r="D916" s="1050"/>
      <c r="E916" s="1050"/>
      <c r="F916" s="1051"/>
      <c r="G916" s="1051"/>
    </row>
    <row r="917" spans="1:7">
      <c r="A917" s="1050"/>
      <c r="B917" s="1050"/>
      <c r="C917" s="1050"/>
      <c r="D917" s="1050"/>
      <c r="E917" s="1050"/>
      <c r="F917" s="1051"/>
      <c r="G917" s="1051"/>
    </row>
    <row r="918" spans="1:7">
      <c r="A918" s="1050"/>
      <c r="B918" s="1050"/>
      <c r="C918" s="1050"/>
      <c r="D918" s="1050"/>
      <c r="E918" s="1050"/>
      <c r="F918" s="1051"/>
      <c r="G918" s="1051"/>
    </row>
    <row r="919" spans="1:7">
      <c r="A919" s="1050"/>
      <c r="B919" s="1050"/>
      <c r="C919" s="1050"/>
      <c r="D919" s="1050"/>
      <c r="E919" s="1050"/>
      <c r="F919" s="1051"/>
      <c r="G919" s="1051"/>
    </row>
    <row r="920" spans="1:7">
      <c r="A920" s="1050"/>
      <c r="B920" s="1050"/>
      <c r="C920" s="1050"/>
      <c r="D920" s="1050"/>
      <c r="E920" s="1050"/>
      <c r="F920" s="1051"/>
      <c r="G920" s="1051"/>
    </row>
    <row r="921" spans="1:7">
      <c r="A921" s="1050"/>
      <c r="B921" s="1050"/>
      <c r="C921" s="1050"/>
      <c r="D921" s="1050"/>
      <c r="E921" s="1050"/>
      <c r="F921" s="1051"/>
      <c r="G921" s="1051"/>
    </row>
    <row r="922" spans="1:7">
      <c r="A922" s="1050"/>
      <c r="B922" s="1050"/>
      <c r="C922" s="1050"/>
      <c r="D922" s="1050"/>
      <c r="E922" s="1050"/>
      <c r="F922" s="1051"/>
      <c r="G922" s="1051"/>
    </row>
    <row r="923" spans="1:7">
      <c r="A923" s="1050"/>
      <c r="B923" s="1050"/>
      <c r="C923" s="1050"/>
      <c r="D923" s="1050"/>
      <c r="E923" s="1050"/>
      <c r="F923" s="1051"/>
      <c r="G923" s="1051"/>
    </row>
    <row r="924" spans="1:7">
      <c r="A924" s="1050"/>
      <c r="B924" s="1050"/>
      <c r="C924" s="1050"/>
      <c r="D924" s="1050"/>
      <c r="E924" s="1050"/>
      <c r="F924" s="1051"/>
      <c r="G924" s="1051"/>
    </row>
    <row r="925" spans="1:7">
      <c r="A925" s="1050"/>
      <c r="B925" s="1050"/>
      <c r="C925" s="1050"/>
      <c r="D925" s="1050"/>
      <c r="E925" s="1050"/>
      <c r="F925" s="1051"/>
      <c r="G925" s="1051"/>
    </row>
    <row r="926" spans="1:7">
      <c r="A926" s="1050"/>
      <c r="B926" s="1050"/>
      <c r="C926" s="1050"/>
      <c r="D926" s="1050"/>
      <c r="E926" s="1050"/>
      <c r="F926" s="1051"/>
      <c r="G926" s="1051"/>
    </row>
    <row r="927" spans="1:7">
      <c r="A927" s="1050"/>
      <c r="B927" s="1050"/>
      <c r="C927" s="1050"/>
      <c r="D927" s="1050"/>
      <c r="E927" s="1050"/>
      <c r="F927" s="1051"/>
      <c r="G927" s="1051"/>
    </row>
    <row r="928" spans="1:7">
      <c r="A928" s="1050"/>
      <c r="B928" s="1050"/>
      <c r="C928" s="1050"/>
      <c r="D928" s="1050"/>
      <c r="E928" s="1050"/>
      <c r="F928" s="1051"/>
      <c r="G928" s="1051"/>
    </row>
    <row r="929" spans="1:7">
      <c r="A929" s="1050"/>
      <c r="B929" s="1050"/>
      <c r="C929" s="1050"/>
      <c r="D929" s="1050"/>
      <c r="E929" s="1050"/>
      <c r="F929" s="1051"/>
      <c r="G929" s="1051"/>
    </row>
    <row r="930" spans="1:7">
      <c r="A930" s="1050"/>
      <c r="B930" s="1050"/>
      <c r="C930" s="1050"/>
      <c r="D930" s="1050"/>
      <c r="E930" s="1050"/>
      <c r="F930" s="1051"/>
      <c r="G930" s="1051"/>
    </row>
    <row r="931" spans="1:7">
      <c r="A931" s="1050"/>
      <c r="B931" s="1050"/>
      <c r="C931" s="1050"/>
      <c r="D931" s="1050"/>
      <c r="E931" s="1050"/>
      <c r="F931" s="1051"/>
      <c r="G931" s="1051"/>
    </row>
    <row r="932" spans="1:7">
      <c r="A932" s="1050"/>
      <c r="B932" s="1050"/>
      <c r="C932" s="1050"/>
      <c r="D932" s="1050"/>
      <c r="E932" s="1050"/>
      <c r="F932" s="1051"/>
      <c r="G932" s="1051"/>
    </row>
    <row r="933" spans="1:7">
      <c r="A933" s="1050"/>
      <c r="B933" s="1050"/>
      <c r="C933" s="1050"/>
      <c r="D933" s="1050"/>
      <c r="E933" s="1050"/>
      <c r="F933" s="1051"/>
      <c r="G933" s="1051"/>
    </row>
    <row r="934" spans="1:7">
      <c r="A934" s="1050"/>
      <c r="B934" s="1050"/>
      <c r="C934" s="1050"/>
      <c r="D934" s="1050"/>
      <c r="E934" s="1050"/>
      <c r="F934" s="1051"/>
      <c r="G934" s="1051"/>
    </row>
    <row r="935" spans="1:7">
      <c r="A935" s="1050"/>
      <c r="B935" s="1050"/>
      <c r="C935" s="1050"/>
      <c r="D935" s="1050"/>
      <c r="E935" s="1050"/>
      <c r="F935" s="1051"/>
      <c r="G935" s="1051"/>
    </row>
    <row r="936" spans="1:7">
      <c r="A936" s="1050"/>
      <c r="B936" s="1050"/>
      <c r="C936" s="1050"/>
      <c r="D936" s="1050"/>
      <c r="E936" s="1050"/>
      <c r="F936" s="1051"/>
      <c r="G936" s="1051"/>
    </row>
    <row r="937" spans="1:7">
      <c r="A937" s="1050"/>
      <c r="B937" s="1050"/>
      <c r="C937" s="1050"/>
      <c r="D937" s="1050"/>
      <c r="E937" s="1050"/>
      <c r="F937" s="1051"/>
      <c r="G937" s="1051"/>
    </row>
    <row r="938" spans="1:7">
      <c r="A938" s="1050"/>
      <c r="B938" s="1050"/>
      <c r="C938" s="1050"/>
      <c r="D938" s="1050"/>
      <c r="E938" s="1050"/>
      <c r="F938" s="1051"/>
      <c r="G938" s="1051"/>
    </row>
    <row r="939" spans="1:7">
      <c r="A939" s="1050"/>
      <c r="B939" s="1050"/>
      <c r="C939" s="1050"/>
      <c r="D939" s="1050"/>
      <c r="E939" s="1050"/>
      <c r="F939" s="1051"/>
      <c r="G939" s="1051"/>
    </row>
    <row r="940" spans="1:7">
      <c r="A940" s="1050"/>
      <c r="B940" s="1050"/>
      <c r="C940" s="1050"/>
      <c r="D940" s="1050"/>
      <c r="E940" s="1050"/>
      <c r="F940" s="1051"/>
      <c r="G940" s="1051"/>
    </row>
    <row r="941" spans="1:7">
      <c r="A941" s="1050"/>
      <c r="B941" s="1050"/>
      <c r="C941" s="1050"/>
      <c r="D941" s="1050"/>
      <c r="E941" s="1050"/>
      <c r="F941" s="1051"/>
      <c r="G941" s="1051"/>
    </row>
    <row r="942" spans="1:7">
      <c r="A942" s="1050"/>
      <c r="B942" s="1050"/>
      <c r="C942" s="1050"/>
      <c r="D942" s="1050"/>
      <c r="E942" s="1050"/>
      <c r="F942" s="1051"/>
      <c r="G942" s="1051"/>
    </row>
    <row r="943" spans="1:7">
      <c r="A943" s="1050"/>
      <c r="B943" s="1050"/>
      <c r="C943" s="1050"/>
      <c r="D943" s="1050"/>
      <c r="E943" s="1050"/>
      <c r="F943" s="1051"/>
      <c r="G943" s="1051"/>
    </row>
    <row r="944" spans="1:7">
      <c r="A944" s="1050"/>
      <c r="B944" s="1050"/>
      <c r="C944" s="1050"/>
      <c r="D944" s="1050"/>
      <c r="E944" s="1050"/>
      <c r="F944" s="1051"/>
      <c r="G944" s="1051"/>
    </row>
    <row r="945" spans="1:7">
      <c r="A945" s="1050"/>
      <c r="B945" s="1050"/>
      <c r="C945" s="1050"/>
      <c r="D945" s="1050"/>
      <c r="E945" s="1050"/>
      <c r="F945" s="1051"/>
      <c r="G945" s="1051"/>
    </row>
    <row r="946" spans="1:7">
      <c r="A946" s="1050"/>
      <c r="B946" s="1050"/>
      <c r="C946" s="1050"/>
      <c r="D946" s="1050"/>
      <c r="E946" s="1050"/>
      <c r="F946" s="1051"/>
      <c r="G946" s="1051"/>
    </row>
    <row r="947" spans="1:7">
      <c r="A947" s="1050"/>
      <c r="B947" s="1050"/>
      <c r="C947" s="1050"/>
      <c r="D947" s="1050"/>
      <c r="E947" s="1050"/>
      <c r="F947" s="1051"/>
      <c r="G947" s="1051"/>
    </row>
    <row r="948" spans="1:7">
      <c r="A948" s="1050"/>
      <c r="B948" s="1050"/>
      <c r="C948" s="1050"/>
      <c r="D948" s="1050"/>
      <c r="E948" s="1050"/>
      <c r="F948" s="1051"/>
      <c r="G948" s="1051"/>
    </row>
    <row r="949" spans="1:7">
      <c r="A949" s="1050"/>
      <c r="B949" s="1050"/>
      <c r="C949" s="1050"/>
      <c r="D949" s="1050"/>
      <c r="E949" s="1050"/>
      <c r="F949" s="1051"/>
      <c r="G949" s="1051"/>
    </row>
    <row r="950" spans="1:7">
      <c r="A950" s="1050"/>
      <c r="B950" s="1050"/>
      <c r="C950" s="1050"/>
      <c r="D950" s="1050"/>
      <c r="E950" s="1050"/>
      <c r="F950" s="1051"/>
      <c r="G950" s="1051"/>
    </row>
    <row r="951" spans="1:7">
      <c r="A951" s="1050"/>
      <c r="B951" s="1050"/>
      <c r="C951" s="1050"/>
      <c r="D951" s="1050"/>
      <c r="E951" s="1050"/>
      <c r="F951" s="1051"/>
      <c r="G951" s="1051"/>
    </row>
    <row r="952" spans="1:7">
      <c r="A952" s="1050"/>
      <c r="B952" s="1050"/>
      <c r="C952" s="1050"/>
      <c r="D952" s="1050"/>
      <c r="E952" s="1050"/>
      <c r="F952" s="1051"/>
      <c r="G952" s="1051"/>
    </row>
    <row r="953" spans="1:7">
      <c r="A953" s="1050"/>
      <c r="B953" s="1050"/>
      <c r="C953" s="1050"/>
      <c r="D953" s="1050"/>
      <c r="E953" s="1050"/>
      <c r="F953" s="1051"/>
      <c r="G953" s="1051"/>
    </row>
    <row r="954" spans="1:7">
      <c r="A954" s="1050"/>
      <c r="B954" s="1050"/>
      <c r="C954" s="1050"/>
      <c r="D954" s="1050"/>
      <c r="E954" s="1050"/>
      <c r="F954" s="1051"/>
      <c r="G954" s="1051"/>
    </row>
    <row r="955" spans="1:7">
      <c r="A955" s="1050"/>
      <c r="B955" s="1050"/>
      <c r="C955" s="1050"/>
      <c r="D955" s="1050"/>
      <c r="E955" s="1050"/>
      <c r="F955" s="1051"/>
      <c r="G955" s="1051"/>
    </row>
    <row r="956" spans="1:7">
      <c r="A956" s="1050"/>
      <c r="B956" s="1050"/>
      <c r="C956" s="1050"/>
      <c r="D956" s="1050"/>
      <c r="E956" s="1050"/>
      <c r="F956" s="1051"/>
      <c r="G956" s="1051"/>
    </row>
    <row r="957" spans="1:7">
      <c r="A957" s="1050"/>
      <c r="B957" s="1050"/>
      <c r="C957" s="1050"/>
      <c r="D957" s="1050"/>
      <c r="E957" s="1050"/>
      <c r="F957" s="1051"/>
      <c r="G957" s="1051"/>
    </row>
    <row r="958" spans="1:7">
      <c r="A958" s="1050"/>
      <c r="B958" s="1050"/>
      <c r="C958" s="1050"/>
      <c r="D958" s="1050"/>
      <c r="E958" s="1050"/>
      <c r="F958" s="1051"/>
      <c r="G958" s="1051"/>
    </row>
    <row r="959" spans="1:7">
      <c r="A959" s="1050"/>
      <c r="B959" s="1050"/>
      <c r="C959" s="1050"/>
      <c r="D959" s="1050"/>
      <c r="E959" s="1050"/>
      <c r="F959" s="1051"/>
      <c r="G959" s="1051"/>
    </row>
    <row r="960" spans="1:7">
      <c r="A960" s="1050"/>
      <c r="B960" s="1050"/>
      <c r="C960" s="1050"/>
      <c r="D960" s="1050"/>
      <c r="E960" s="1050"/>
      <c r="F960" s="1051"/>
      <c r="G960" s="1051"/>
    </row>
    <row r="961" spans="1:7">
      <c r="A961" s="1050"/>
      <c r="B961" s="1050"/>
      <c r="C961" s="1050"/>
      <c r="D961" s="1050"/>
      <c r="E961" s="1050"/>
      <c r="F961" s="1051"/>
      <c r="G961" s="1051"/>
    </row>
    <row r="962" spans="1:7">
      <c r="A962" s="1050"/>
      <c r="B962" s="1050"/>
      <c r="C962" s="1050"/>
      <c r="D962" s="1050"/>
      <c r="E962" s="1050"/>
      <c r="F962" s="1051"/>
      <c r="G962" s="1051"/>
    </row>
    <row r="963" spans="1:7">
      <c r="A963" s="1050"/>
      <c r="B963" s="1050"/>
      <c r="C963" s="1050"/>
      <c r="D963" s="1050"/>
      <c r="E963" s="1050"/>
      <c r="F963" s="1051"/>
      <c r="G963" s="1051"/>
    </row>
    <row r="964" spans="1:7">
      <c r="A964" s="1050"/>
      <c r="B964" s="1050"/>
      <c r="C964" s="1050"/>
      <c r="D964" s="1050"/>
      <c r="E964" s="1050"/>
      <c r="F964" s="1051"/>
      <c r="G964" s="1051"/>
    </row>
    <row r="965" spans="1:7">
      <c r="A965" s="1050"/>
      <c r="B965" s="1050"/>
      <c r="C965" s="1050"/>
      <c r="D965" s="1050"/>
      <c r="E965" s="1050"/>
      <c r="F965" s="1051"/>
      <c r="G965" s="1051"/>
    </row>
    <row r="966" spans="1:7">
      <c r="A966" s="1050"/>
      <c r="B966" s="1050"/>
      <c r="C966" s="1050"/>
      <c r="D966" s="1050"/>
      <c r="E966" s="1050"/>
      <c r="F966" s="1051"/>
      <c r="G966" s="1051"/>
    </row>
    <row r="967" spans="1:7">
      <c r="A967" s="1050"/>
      <c r="B967" s="1050"/>
      <c r="C967" s="1050"/>
      <c r="D967" s="1050"/>
      <c r="E967" s="1050"/>
      <c r="F967" s="1051"/>
      <c r="G967" s="1051"/>
    </row>
    <row r="968" spans="1:7">
      <c r="A968" s="1050"/>
      <c r="B968" s="1050"/>
      <c r="C968" s="1050"/>
      <c r="D968" s="1050"/>
      <c r="E968" s="1050"/>
      <c r="F968" s="1051"/>
      <c r="G968" s="1051"/>
    </row>
    <row r="969" spans="1:7">
      <c r="A969" s="1050"/>
      <c r="B969" s="1050"/>
      <c r="C969" s="1050"/>
      <c r="D969" s="1050"/>
      <c r="E969" s="1050"/>
      <c r="F969" s="1051"/>
      <c r="G969" s="1051"/>
    </row>
    <row r="970" spans="1:7">
      <c r="A970" s="1050"/>
      <c r="B970" s="1050"/>
      <c r="C970" s="1050"/>
      <c r="D970" s="1050"/>
      <c r="E970" s="1050"/>
      <c r="F970" s="1051"/>
      <c r="G970" s="1051"/>
    </row>
    <row r="971" spans="1:7">
      <c r="A971" s="1050"/>
      <c r="B971" s="1050"/>
      <c r="C971" s="1050"/>
      <c r="D971" s="1050"/>
      <c r="E971" s="1050"/>
      <c r="F971" s="1051"/>
      <c r="G971" s="1051"/>
    </row>
    <row r="972" spans="1:7">
      <c r="A972" s="1050"/>
      <c r="B972" s="1050"/>
      <c r="C972" s="1050"/>
      <c r="D972" s="1050"/>
      <c r="E972" s="1050"/>
      <c r="F972" s="1051"/>
      <c r="G972" s="1051"/>
    </row>
    <row r="973" spans="1:7">
      <c r="A973" s="1050"/>
      <c r="B973" s="1050"/>
      <c r="C973" s="1050"/>
      <c r="D973" s="1050"/>
      <c r="E973" s="1050"/>
      <c r="F973" s="1051"/>
      <c r="G973" s="1051"/>
    </row>
    <row r="974" spans="1:7">
      <c r="A974" s="1050"/>
      <c r="B974" s="1050"/>
      <c r="C974" s="1050"/>
      <c r="D974" s="1050"/>
      <c r="E974" s="1050"/>
      <c r="F974" s="1051"/>
      <c r="G974" s="1051"/>
    </row>
    <row r="975" spans="1:7">
      <c r="A975" s="1050"/>
      <c r="B975" s="1050"/>
      <c r="C975" s="1050"/>
      <c r="D975" s="1050"/>
      <c r="E975" s="1050"/>
      <c r="F975" s="1051"/>
      <c r="G975" s="1051"/>
    </row>
    <row r="976" spans="1:7">
      <c r="A976" s="1050"/>
      <c r="B976" s="1050"/>
      <c r="C976" s="1050"/>
      <c r="D976" s="1050"/>
      <c r="E976" s="1050"/>
      <c r="F976" s="1051"/>
      <c r="G976" s="1051"/>
    </row>
    <row r="977" spans="1:7">
      <c r="A977" s="1050"/>
      <c r="B977" s="1050"/>
      <c r="C977" s="1050"/>
      <c r="D977" s="1050"/>
      <c r="E977" s="1050"/>
      <c r="F977" s="1051"/>
      <c r="G977" s="1051"/>
    </row>
    <row r="978" spans="1:7">
      <c r="A978" s="1050"/>
      <c r="B978" s="1050"/>
      <c r="C978" s="1050"/>
      <c r="D978" s="1050"/>
      <c r="E978" s="1050"/>
      <c r="F978" s="1051"/>
      <c r="G978" s="1051"/>
    </row>
    <row r="979" spans="1:7">
      <c r="A979" s="1050"/>
      <c r="B979" s="1050"/>
      <c r="C979" s="1050"/>
      <c r="D979" s="1050"/>
      <c r="E979" s="1050"/>
      <c r="F979" s="1051"/>
      <c r="G979" s="1051"/>
    </row>
    <row r="980" spans="1:7">
      <c r="A980" s="1050"/>
      <c r="B980" s="1050"/>
      <c r="C980" s="1050"/>
      <c r="D980" s="1050"/>
      <c r="E980" s="1050"/>
      <c r="F980" s="1051"/>
      <c r="G980" s="1051"/>
    </row>
    <row r="981" spans="1:7">
      <c r="A981" s="1050"/>
      <c r="B981" s="1050"/>
      <c r="C981" s="1050"/>
      <c r="D981" s="1050"/>
      <c r="E981" s="1050"/>
      <c r="F981" s="1051"/>
      <c r="G981" s="1051"/>
    </row>
    <row r="982" spans="1:7">
      <c r="A982" s="1050"/>
      <c r="B982" s="1050"/>
      <c r="C982" s="1050"/>
      <c r="D982" s="1050"/>
      <c r="E982" s="1050"/>
      <c r="F982" s="1051"/>
      <c r="G982" s="1051"/>
    </row>
    <row r="983" spans="1:7">
      <c r="A983" s="1050"/>
      <c r="B983" s="1050"/>
      <c r="C983" s="1050"/>
      <c r="D983" s="1050"/>
      <c r="E983" s="1050"/>
      <c r="F983" s="1051"/>
      <c r="G983" s="1051"/>
    </row>
    <row r="984" spans="1:7">
      <c r="A984" s="1050"/>
      <c r="B984" s="1050"/>
      <c r="C984" s="1050"/>
      <c r="D984" s="1050"/>
      <c r="E984" s="1050"/>
      <c r="F984" s="1051"/>
      <c r="G984" s="1051"/>
    </row>
    <row r="985" spans="1:7">
      <c r="A985" s="1050"/>
      <c r="B985" s="1050"/>
      <c r="C985" s="1050"/>
      <c r="D985" s="1050"/>
      <c r="E985" s="1050"/>
      <c r="F985" s="1051"/>
      <c r="G985" s="1051"/>
    </row>
    <row r="986" spans="1:7">
      <c r="A986" s="1050"/>
      <c r="B986" s="1050"/>
      <c r="C986" s="1050"/>
      <c r="D986" s="1050"/>
      <c r="E986" s="1050"/>
      <c r="F986" s="1051"/>
      <c r="G986" s="1051"/>
    </row>
    <row r="987" spans="1:7">
      <c r="A987" s="1050"/>
      <c r="B987" s="1050"/>
      <c r="C987" s="1050"/>
      <c r="D987" s="1050"/>
      <c r="E987" s="1050"/>
      <c r="F987" s="1051"/>
      <c r="G987" s="1051"/>
    </row>
    <row r="988" spans="1:7">
      <c r="A988" s="1050"/>
      <c r="B988" s="1050"/>
      <c r="C988" s="1050"/>
      <c r="D988" s="1050"/>
      <c r="E988" s="1050"/>
      <c r="F988" s="1051"/>
      <c r="G988" s="1051"/>
    </row>
    <row r="989" spans="1:7">
      <c r="A989" s="1050"/>
      <c r="B989" s="1050"/>
      <c r="C989" s="1050"/>
      <c r="D989" s="1050"/>
      <c r="E989" s="1050"/>
      <c r="F989" s="1051"/>
      <c r="G989" s="1051"/>
    </row>
    <row r="990" spans="1:7">
      <c r="A990" s="1050"/>
      <c r="B990" s="1050"/>
      <c r="C990" s="1050"/>
      <c r="D990" s="1050"/>
      <c r="E990" s="1050"/>
      <c r="F990" s="1051"/>
      <c r="G990" s="1051"/>
    </row>
    <row r="991" spans="1:7">
      <c r="A991" s="1050"/>
      <c r="B991" s="1050"/>
      <c r="C991" s="1050"/>
      <c r="D991" s="1050"/>
      <c r="E991" s="1050"/>
      <c r="F991" s="1051"/>
      <c r="G991" s="1051"/>
    </row>
    <row r="992" spans="1:7">
      <c r="A992" s="1050"/>
      <c r="B992" s="1050"/>
      <c r="C992" s="1050"/>
      <c r="D992" s="1050"/>
      <c r="E992" s="1050"/>
      <c r="F992" s="1051"/>
      <c r="G992" s="1051"/>
    </row>
    <row r="993" spans="1:7">
      <c r="A993" s="1050"/>
      <c r="B993" s="1050"/>
      <c r="C993" s="1050"/>
      <c r="D993" s="1050"/>
      <c r="E993" s="1050"/>
      <c r="F993" s="1051"/>
      <c r="G993" s="1051"/>
    </row>
    <row r="994" spans="1:7">
      <c r="A994" s="1050"/>
      <c r="B994" s="1050"/>
      <c r="C994" s="1050"/>
      <c r="D994" s="1050"/>
      <c r="E994" s="1050"/>
      <c r="F994" s="1051"/>
      <c r="G994" s="1051"/>
    </row>
    <row r="995" spans="1:7">
      <c r="A995" s="1050"/>
      <c r="B995" s="1050"/>
      <c r="C995" s="1050"/>
      <c r="D995" s="1050"/>
      <c r="E995" s="1050"/>
      <c r="F995" s="1051"/>
      <c r="G995" s="1051"/>
    </row>
    <row r="996" spans="1:7">
      <c r="A996" s="1050"/>
      <c r="B996" s="1050"/>
      <c r="C996" s="1050"/>
      <c r="D996" s="1050"/>
      <c r="E996" s="1050"/>
      <c r="F996" s="1051"/>
      <c r="G996" s="1051"/>
    </row>
    <row r="997" spans="1:7">
      <c r="A997" s="1050"/>
      <c r="B997" s="1050"/>
      <c r="C997" s="1050"/>
      <c r="D997" s="1050"/>
      <c r="E997" s="1050"/>
      <c r="F997" s="1051"/>
      <c r="G997" s="1051"/>
    </row>
    <row r="998" spans="1:7">
      <c r="A998" s="1050"/>
      <c r="B998" s="1050"/>
      <c r="C998" s="1050"/>
      <c r="D998" s="1050"/>
      <c r="E998" s="1050"/>
      <c r="F998" s="1051"/>
      <c r="G998" s="1051"/>
    </row>
    <row r="999" spans="1:7">
      <c r="A999" s="1050"/>
      <c r="B999" s="1050"/>
      <c r="C999" s="1050"/>
      <c r="D999" s="1050"/>
      <c r="E999" s="1050"/>
      <c r="F999" s="1051"/>
      <c r="G999" s="105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K144"/>
  <sheetViews>
    <sheetView topLeftCell="J19" zoomScale="70" zoomScaleNormal="70" workbookViewId="0">
      <selection activeCell="O3" sqref="O3"/>
    </sheetView>
  </sheetViews>
  <sheetFormatPr defaultColWidth="10.875" defaultRowHeight="11.25"/>
  <cols>
    <col min="1" max="1" width="10.875" style="9"/>
    <col min="2" max="11" width="11.875" style="9" customWidth="1"/>
    <col min="12" max="12" width="10.875" style="9"/>
    <col min="13" max="13" width="3.5" style="9" customWidth="1"/>
    <col min="14" max="26" width="10.875" style="9"/>
    <col min="27" max="27" width="4.625" style="345" customWidth="1"/>
    <col min="28" max="16384" width="10.875" style="9"/>
  </cols>
  <sheetData>
    <row r="1" spans="1:35" ht="18.75" customHeight="1">
      <c r="N1" s="454" t="s">
        <v>2564</v>
      </c>
      <c r="AC1" s="454" t="s">
        <v>2565</v>
      </c>
    </row>
    <row r="2" spans="1:35" s="53" customFormat="1" ht="15.75">
      <c r="A2" s="258" t="s">
        <v>85</v>
      </c>
      <c r="B2" s="23" t="s">
        <v>222</v>
      </c>
      <c r="M2" s="325"/>
      <c r="N2" s="258" t="s">
        <v>85</v>
      </c>
      <c r="O2" s="165" t="s">
        <v>1071</v>
      </c>
      <c r="P2" s="23" t="s">
        <v>222</v>
      </c>
      <c r="Q2" s="55"/>
      <c r="R2" s="55"/>
      <c r="S2" s="55"/>
      <c r="T2" s="55"/>
      <c r="U2" s="55"/>
      <c r="W2" s="56"/>
      <c r="X2" s="56"/>
      <c r="Y2" s="56"/>
      <c r="Z2" s="56"/>
      <c r="AA2" s="455"/>
      <c r="AB2" s="56"/>
      <c r="AC2" t="s">
        <v>2467</v>
      </c>
      <c r="AD2"/>
      <c r="AE2"/>
      <c r="AF2"/>
      <c r="AG2"/>
      <c r="AH2"/>
      <c r="AI2"/>
    </row>
    <row r="3" spans="1:35" ht="33" customHeight="1">
      <c r="A3" s="11"/>
      <c r="B3" s="167" t="s">
        <v>223</v>
      </c>
      <c r="C3" s="167" t="s">
        <v>224</v>
      </c>
      <c r="D3" s="167" t="s">
        <v>225</v>
      </c>
      <c r="E3" s="168" t="s">
        <v>226</v>
      </c>
      <c r="F3" s="167" t="s">
        <v>227</v>
      </c>
      <c r="G3" s="168" t="s">
        <v>228</v>
      </c>
      <c r="H3" s="167" t="s">
        <v>229</v>
      </c>
      <c r="I3" s="169" t="s">
        <v>230</v>
      </c>
      <c r="J3" s="167" t="s">
        <v>231</v>
      </c>
      <c r="K3" s="169" t="s">
        <v>232</v>
      </c>
      <c r="L3" s="11"/>
      <c r="M3" s="326"/>
      <c r="N3" s="558" t="s">
        <v>2964</v>
      </c>
      <c r="O3" s="199" t="s">
        <v>223</v>
      </c>
      <c r="P3" s="199" t="s">
        <v>256</v>
      </c>
      <c r="Q3" s="199" t="s">
        <v>2953</v>
      </c>
      <c r="R3" s="199" t="s">
        <v>2959</v>
      </c>
      <c r="S3" s="199" t="s">
        <v>2967</v>
      </c>
      <c r="T3" s="199" t="s">
        <v>2973</v>
      </c>
      <c r="U3" s="199" t="s">
        <v>2979</v>
      </c>
      <c r="V3" s="199" t="s">
        <v>2984</v>
      </c>
      <c r="W3" s="209" t="s">
        <v>2990</v>
      </c>
      <c r="X3" s="209" t="s">
        <v>2996</v>
      </c>
      <c r="Y3" s="209" t="s">
        <v>3002</v>
      </c>
      <c r="Z3" s="199" t="s">
        <v>3008</v>
      </c>
      <c r="AA3" s="456"/>
      <c r="AB3" s="546" t="s">
        <v>541</v>
      </c>
      <c r="AC3" s="438" t="s">
        <v>2468</v>
      </c>
      <c r="AD3" s="438" t="s">
        <v>2469</v>
      </c>
      <c r="AE3" s="438" t="s">
        <v>2512</v>
      </c>
      <c r="AF3" s="483" t="s">
        <v>2470</v>
      </c>
      <c r="AG3" s="444" t="s">
        <v>2513</v>
      </c>
      <c r="AH3" s="493" t="s">
        <v>2746</v>
      </c>
      <c r="AI3"/>
    </row>
    <row r="4" spans="1:35" ht="33" customHeight="1">
      <c r="A4" s="11"/>
      <c r="B4" s="170"/>
      <c r="C4" s="167" t="s">
        <v>233</v>
      </c>
      <c r="D4" s="167" t="s">
        <v>234</v>
      </c>
      <c r="E4" s="168" t="s">
        <v>235</v>
      </c>
      <c r="F4" s="167" t="s">
        <v>236</v>
      </c>
      <c r="G4" s="168" t="s">
        <v>228</v>
      </c>
      <c r="H4" s="167" t="s">
        <v>237</v>
      </c>
      <c r="I4" s="169" t="s">
        <v>230</v>
      </c>
      <c r="J4" s="167" t="s">
        <v>238</v>
      </c>
      <c r="K4" s="169" t="s">
        <v>239</v>
      </c>
      <c r="L4" s="11"/>
      <c r="M4" s="326"/>
      <c r="N4" s="11"/>
      <c r="O4" s="199" t="s">
        <v>224</v>
      </c>
      <c r="P4" s="199" t="s">
        <v>312</v>
      </c>
      <c r="Q4" s="199" t="s">
        <v>2954</v>
      </c>
      <c r="R4" s="199" t="s">
        <v>2960</v>
      </c>
      <c r="S4" s="199" t="s">
        <v>2968</v>
      </c>
      <c r="T4" s="199" t="s">
        <v>2974</v>
      </c>
      <c r="U4" s="199" t="s">
        <v>2980</v>
      </c>
      <c r="V4" s="199" t="s">
        <v>2985</v>
      </c>
      <c r="W4" s="209" t="s">
        <v>2991</v>
      </c>
      <c r="X4" s="209" t="s">
        <v>2997</v>
      </c>
      <c r="Y4" s="209" t="s">
        <v>3003</v>
      </c>
      <c r="Z4" s="199" t="s">
        <v>3009</v>
      </c>
      <c r="AA4" s="456"/>
      <c r="AB4" s="545" t="s">
        <v>2963</v>
      </c>
      <c r="AC4" s="438" t="s">
        <v>2474</v>
      </c>
      <c r="AD4" s="438" t="s">
        <v>2473</v>
      </c>
      <c r="AE4" s="442"/>
      <c r="AF4" s="442"/>
      <c r="AG4" s="444" t="s">
        <v>2514</v>
      </c>
      <c r="AH4" s="494" t="s">
        <v>2747</v>
      </c>
    </row>
    <row r="5" spans="1:35" ht="33" customHeight="1">
      <c r="A5" s="11"/>
      <c r="B5" s="170"/>
      <c r="C5" s="171" t="s">
        <v>240</v>
      </c>
      <c r="D5" s="171" t="s">
        <v>241</v>
      </c>
      <c r="E5" s="170"/>
      <c r="F5" s="171" t="s">
        <v>242</v>
      </c>
      <c r="G5" s="168" t="s">
        <v>243</v>
      </c>
      <c r="H5" s="172" t="s">
        <v>244</v>
      </c>
      <c r="I5" s="169" t="s">
        <v>245</v>
      </c>
      <c r="J5" s="172" t="s">
        <v>246</v>
      </c>
      <c r="K5" s="169" t="s">
        <v>247</v>
      </c>
      <c r="L5" s="11"/>
      <c r="M5" s="326"/>
      <c r="N5" s="11"/>
      <c r="O5" s="199" t="s">
        <v>233</v>
      </c>
      <c r="P5" s="199" t="s">
        <v>2949</v>
      </c>
      <c r="Q5" s="199" t="s">
        <v>2955</v>
      </c>
      <c r="R5" s="209" t="s">
        <v>2961</v>
      </c>
      <c r="S5" s="199" t="s">
        <v>2969</v>
      </c>
      <c r="T5" s="199" t="s">
        <v>2975</v>
      </c>
      <c r="U5" s="199" t="s">
        <v>2981</v>
      </c>
      <c r="V5" s="199" t="s">
        <v>2986</v>
      </c>
      <c r="W5" s="209" t="s">
        <v>2992</v>
      </c>
      <c r="X5" s="209" t="s">
        <v>2998</v>
      </c>
      <c r="Y5" s="209" t="s">
        <v>3004</v>
      </c>
      <c r="Z5" s="240" t="s">
        <v>3010</v>
      </c>
      <c r="AA5" s="456"/>
      <c r="AC5" s="438" t="s">
        <v>2480</v>
      </c>
      <c r="AD5" s="438" t="s">
        <v>2475</v>
      </c>
      <c r="AE5" s="438" t="s">
        <v>2476</v>
      </c>
      <c r="AF5" s="483" t="s">
        <v>2477</v>
      </c>
      <c r="AG5" s="559" t="s">
        <v>2737</v>
      </c>
      <c r="AH5" s="493" t="s">
        <v>2748</v>
      </c>
      <c r="AI5" s="282"/>
    </row>
    <row r="6" spans="1:35" ht="33" customHeight="1">
      <c r="A6" s="11"/>
      <c r="B6" s="170"/>
      <c r="C6" s="171" t="s">
        <v>248</v>
      </c>
      <c r="D6" s="171" t="s">
        <v>249</v>
      </c>
      <c r="E6" s="170"/>
      <c r="F6" s="171" t="s">
        <v>250</v>
      </c>
      <c r="G6" s="168" t="s">
        <v>251</v>
      </c>
      <c r="H6" s="172" t="s">
        <v>252</v>
      </c>
      <c r="I6" s="169" t="s">
        <v>253</v>
      </c>
      <c r="J6" s="172" t="s">
        <v>254</v>
      </c>
      <c r="K6" s="169" t="s">
        <v>255</v>
      </c>
      <c r="L6" s="11"/>
      <c r="M6" s="326"/>
      <c r="N6" s="11"/>
      <c r="O6" s="199" t="s">
        <v>240</v>
      </c>
      <c r="P6" s="199" t="s">
        <v>2950</v>
      </c>
      <c r="Q6" s="199" t="s">
        <v>2956</v>
      </c>
      <c r="R6" s="209" t="s">
        <v>2962</v>
      </c>
      <c r="S6" s="199" t="s">
        <v>2970</v>
      </c>
      <c r="T6" s="199" t="s">
        <v>2976</v>
      </c>
      <c r="U6" s="199" t="s">
        <v>2980</v>
      </c>
      <c r="V6" s="199" t="s">
        <v>2987</v>
      </c>
      <c r="W6" s="209" t="s">
        <v>2993</v>
      </c>
      <c r="X6" s="209" t="s">
        <v>2999</v>
      </c>
      <c r="Y6" s="209" t="s">
        <v>3005</v>
      </c>
      <c r="Z6" s="240" t="s">
        <v>3011</v>
      </c>
      <c r="AA6" s="457"/>
      <c r="AC6" s="438" t="s">
        <v>2948</v>
      </c>
      <c r="AD6" s="438" t="s">
        <v>2475</v>
      </c>
      <c r="AE6" s="442"/>
      <c r="AF6" s="483" t="s">
        <v>2481</v>
      </c>
      <c r="AG6" s="559" t="s">
        <v>2738</v>
      </c>
      <c r="AH6" s="282"/>
      <c r="AI6" s="282"/>
    </row>
    <row r="7" spans="1:35" ht="33" customHeight="1">
      <c r="A7" s="11"/>
      <c r="B7" s="170"/>
      <c r="C7" s="173" t="s">
        <v>256</v>
      </c>
      <c r="D7" s="173" t="s">
        <v>257</v>
      </c>
      <c r="E7" s="170"/>
      <c r="F7" s="173" t="s">
        <v>258</v>
      </c>
      <c r="G7" s="167" t="s">
        <v>259</v>
      </c>
      <c r="H7" s="173" t="s">
        <v>260</v>
      </c>
      <c r="I7" s="170"/>
      <c r="J7" s="173" t="s">
        <v>261</v>
      </c>
      <c r="K7" s="170"/>
      <c r="L7" s="11"/>
      <c r="M7" s="326"/>
      <c r="N7" s="11"/>
      <c r="O7" s="199" t="s">
        <v>248</v>
      </c>
      <c r="P7" s="199" t="s">
        <v>2951</v>
      </c>
      <c r="Q7" s="199" t="s">
        <v>2957</v>
      </c>
      <c r="R7" s="209" t="s">
        <v>2965</v>
      </c>
      <c r="S7" s="199" t="s">
        <v>2971</v>
      </c>
      <c r="T7" s="199" t="s">
        <v>2977</v>
      </c>
      <c r="U7" s="199" t="s">
        <v>2982</v>
      </c>
      <c r="V7" s="199" t="s">
        <v>2988</v>
      </c>
      <c r="W7" s="209" t="s">
        <v>2994</v>
      </c>
      <c r="X7" s="209" t="s">
        <v>3000</v>
      </c>
      <c r="Y7" s="199" t="s">
        <v>3006</v>
      </c>
      <c r="Z7" s="240" t="s">
        <v>3012</v>
      </c>
      <c r="AA7" s="457"/>
      <c r="AC7" s="438" t="s">
        <v>2484</v>
      </c>
      <c r="AD7" s="438" t="s">
        <v>2482</v>
      </c>
      <c r="AE7" s="442"/>
      <c r="AF7" s="483" t="s">
        <v>2483</v>
      </c>
      <c r="AG7" s="465" t="s">
        <v>2739</v>
      </c>
      <c r="AH7" s="282"/>
      <c r="AI7" s="282"/>
    </row>
    <row r="8" spans="1:35" ht="33" customHeight="1">
      <c r="A8" s="11"/>
      <c r="B8" s="170"/>
      <c r="C8" s="171" t="s">
        <v>262</v>
      </c>
      <c r="D8" s="171" t="s">
        <v>263</v>
      </c>
      <c r="E8" s="170"/>
      <c r="F8" s="171" t="s">
        <v>264</v>
      </c>
      <c r="G8" s="167" t="s">
        <v>265</v>
      </c>
      <c r="H8" s="174" t="s">
        <v>266</v>
      </c>
      <c r="I8" s="170"/>
      <c r="J8" s="172" t="s">
        <v>267</v>
      </c>
      <c r="K8" s="170"/>
      <c r="L8" s="11"/>
      <c r="M8" s="326"/>
      <c r="N8" s="11"/>
      <c r="O8" s="199" t="s">
        <v>302</v>
      </c>
      <c r="P8" s="199" t="s">
        <v>2952</v>
      </c>
      <c r="Q8" s="199" t="s">
        <v>2958</v>
      </c>
      <c r="R8" s="209" t="s">
        <v>2966</v>
      </c>
      <c r="S8" s="199" t="s">
        <v>2972</v>
      </c>
      <c r="T8" s="199" t="s">
        <v>2978</v>
      </c>
      <c r="U8" s="199" t="s">
        <v>2983</v>
      </c>
      <c r="V8" s="199" t="s">
        <v>2989</v>
      </c>
      <c r="W8" s="209" t="s">
        <v>2995</v>
      </c>
      <c r="X8" s="209" t="s">
        <v>3001</v>
      </c>
      <c r="Y8" s="199" t="s">
        <v>3007</v>
      </c>
      <c r="Z8" s="240" t="s">
        <v>3013</v>
      </c>
      <c r="AA8" s="457"/>
      <c r="AC8" s="438" t="s">
        <v>2490</v>
      </c>
      <c r="AD8" s="438" t="s">
        <v>2485</v>
      </c>
      <c r="AE8" s="438" t="s">
        <v>2486</v>
      </c>
      <c r="AF8" s="483" t="s">
        <v>2487</v>
      </c>
      <c r="AG8" s="465" t="s">
        <v>2740</v>
      </c>
      <c r="AH8" s="281"/>
      <c r="AI8" s="282"/>
    </row>
    <row r="9" spans="1:35" ht="33" customHeight="1">
      <c r="A9" s="11"/>
      <c r="B9" s="170"/>
      <c r="C9" s="175" t="s">
        <v>268</v>
      </c>
      <c r="D9" s="175" t="s">
        <v>269</v>
      </c>
      <c r="E9" s="170"/>
      <c r="F9" s="175" t="s">
        <v>270</v>
      </c>
      <c r="G9" s="170"/>
      <c r="H9" s="176" t="s">
        <v>271</v>
      </c>
      <c r="I9" s="170"/>
      <c r="J9" s="175" t="s">
        <v>272</v>
      </c>
      <c r="K9" s="170"/>
      <c r="L9" s="11"/>
      <c r="M9" s="326"/>
      <c r="N9" s="558" t="s">
        <v>3118</v>
      </c>
      <c r="O9" s="560" t="s">
        <v>1042</v>
      </c>
      <c r="P9" s="561" t="s">
        <v>1042</v>
      </c>
      <c r="Q9" s="560" t="s">
        <v>1042</v>
      </c>
      <c r="R9" s="562" t="s">
        <v>1042</v>
      </c>
      <c r="S9" s="560" t="s">
        <v>1042</v>
      </c>
      <c r="T9" s="560" t="s">
        <v>1042</v>
      </c>
      <c r="U9" s="560" t="s">
        <v>1042</v>
      </c>
      <c r="V9" s="560" t="s">
        <v>1042</v>
      </c>
      <c r="W9" s="560" t="s">
        <v>1042</v>
      </c>
      <c r="X9" s="560" t="s">
        <v>1042</v>
      </c>
      <c r="Y9" s="562" t="s">
        <v>1042</v>
      </c>
      <c r="Z9" s="562" t="s">
        <v>1042</v>
      </c>
      <c r="AA9" s="457"/>
      <c r="AC9" s="438" t="s">
        <v>2495</v>
      </c>
      <c r="AD9" s="438" t="s">
        <v>2491</v>
      </c>
      <c r="AE9" s="442"/>
      <c r="AF9" s="483" t="s">
        <v>2492</v>
      </c>
      <c r="AG9" s="281"/>
      <c r="AH9" s="281"/>
      <c r="AI9" s="281"/>
    </row>
    <row r="10" spans="1:35" ht="33" customHeight="1">
      <c r="A10" s="11"/>
      <c r="B10" s="170"/>
      <c r="C10" s="172" t="s">
        <v>273</v>
      </c>
      <c r="D10" s="172" t="s">
        <v>274</v>
      </c>
      <c r="E10" s="170"/>
      <c r="F10" s="177" t="s">
        <v>275</v>
      </c>
      <c r="G10" s="170"/>
      <c r="H10" s="178" t="s">
        <v>276</v>
      </c>
      <c r="I10" s="170"/>
      <c r="J10" s="177" t="s">
        <v>277</v>
      </c>
      <c r="K10" s="170"/>
      <c r="L10" s="11"/>
      <c r="M10" s="326"/>
      <c r="N10" s="11"/>
      <c r="P10" s="59"/>
      <c r="Y10" s="182"/>
      <c r="Z10" s="24"/>
      <c r="AC10" s="438" t="s">
        <v>2501</v>
      </c>
      <c r="AD10" s="483" t="s">
        <v>2496</v>
      </c>
      <c r="AE10" s="282"/>
      <c r="AF10" s="484" t="s">
        <v>2498</v>
      </c>
      <c r="AG10" s="281"/>
      <c r="AH10" s="281"/>
      <c r="AI10" s="281"/>
    </row>
    <row r="11" spans="1:35" ht="33" customHeight="1">
      <c r="A11" s="11"/>
      <c r="B11" s="170"/>
      <c r="C11" s="176" t="s">
        <v>278</v>
      </c>
      <c r="D11" s="176" t="s">
        <v>279</v>
      </c>
      <c r="E11" s="170"/>
      <c r="F11" s="176" t="s">
        <v>280</v>
      </c>
      <c r="G11" s="170"/>
      <c r="H11" s="176" t="s">
        <v>281</v>
      </c>
      <c r="I11" s="170"/>
      <c r="J11" s="175" t="s">
        <v>282</v>
      </c>
      <c r="K11" s="170"/>
      <c r="L11" s="11"/>
      <c r="M11" s="326"/>
      <c r="N11" s="11"/>
      <c r="P11" s="59"/>
      <c r="AC11" s="438" t="s">
        <v>2507</v>
      </c>
      <c r="AD11" s="483" t="s">
        <v>2502</v>
      </c>
      <c r="AE11" s="282"/>
      <c r="AF11" s="484" t="s">
        <v>2504</v>
      </c>
      <c r="AG11" s="281"/>
      <c r="AH11" s="281"/>
      <c r="AI11" s="282"/>
    </row>
    <row r="12" spans="1:35" ht="33" customHeight="1">
      <c r="A12" s="11"/>
      <c r="B12" s="170"/>
      <c r="C12" s="178" t="s">
        <v>283</v>
      </c>
      <c r="D12" s="178" t="s">
        <v>284</v>
      </c>
      <c r="E12" s="170"/>
      <c r="F12" s="178" t="s">
        <v>285</v>
      </c>
      <c r="G12" s="170"/>
      <c r="H12" s="178" t="s">
        <v>286</v>
      </c>
      <c r="I12" s="170"/>
      <c r="J12" s="177" t="s">
        <v>287</v>
      </c>
      <c r="K12" s="170"/>
      <c r="L12" s="11"/>
      <c r="M12" s="326"/>
      <c r="N12" s="11"/>
      <c r="P12" s="59"/>
      <c r="AC12" s="438" t="s">
        <v>2511</v>
      </c>
      <c r="AD12" s="438" t="s">
        <v>2508</v>
      </c>
      <c r="AE12" s="442"/>
      <c r="AF12" s="483" t="s">
        <v>2509</v>
      </c>
      <c r="AG12" s="282"/>
      <c r="AH12" s="281"/>
      <c r="AI12" s="441"/>
    </row>
    <row r="13" spans="1:35" ht="33" customHeight="1">
      <c r="A13" s="11"/>
      <c r="B13" s="170"/>
      <c r="C13" s="178" t="s">
        <v>288</v>
      </c>
      <c r="D13" s="178" t="s">
        <v>289</v>
      </c>
      <c r="E13" s="170"/>
      <c r="F13" s="178" t="s">
        <v>290</v>
      </c>
      <c r="G13" s="170"/>
      <c r="H13" s="178" t="s">
        <v>291</v>
      </c>
      <c r="I13" s="170"/>
      <c r="J13" s="177" t="s">
        <v>292</v>
      </c>
      <c r="K13" s="170"/>
      <c r="L13" s="11"/>
      <c r="M13" s="326"/>
      <c r="N13" s="11">
        <v>12</v>
      </c>
      <c r="P13" s="59"/>
      <c r="AB13" s="545" t="s">
        <v>3014</v>
      </c>
      <c r="AC13" s="545" t="s">
        <v>1042</v>
      </c>
      <c r="AD13" s="545" t="s">
        <v>1042</v>
      </c>
      <c r="AE13" s="545" t="s">
        <v>1042</v>
      </c>
      <c r="AF13" s="545" t="s">
        <v>1042</v>
      </c>
      <c r="AI13" s="441"/>
    </row>
    <row r="14" spans="1:35" ht="15.6" customHeight="1">
      <c r="A14" s="11">
        <f>SUM(B14:K14)</f>
        <v>72</v>
      </c>
      <c r="B14" s="9">
        <v>1</v>
      </c>
      <c r="C14" s="9">
        <v>11</v>
      </c>
      <c r="D14" s="9">
        <v>11</v>
      </c>
      <c r="E14" s="9">
        <v>2</v>
      </c>
      <c r="F14" s="9">
        <v>11</v>
      </c>
      <c r="G14" s="9">
        <v>6</v>
      </c>
      <c r="H14" s="9">
        <v>11</v>
      </c>
      <c r="I14" s="9">
        <v>4</v>
      </c>
      <c r="J14" s="9">
        <v>11</v>
      </c>
      <c r="K14" s="9">
        <v>4</v>
      </c>
      <c r="L14" s="11"/>
      <c r="M14" s="326"/>
      <c r="N14" s="606">
        <f>SUM(O14:Z14)</f>
        <v>72</v>
      </c>
      <c r="O14" s="247">
        <v>6</v>
      </c>
      <c r="P14" s="250">
        <v>6</v>
      </c>
      <c r="Q14" s="250">
        <v>6</v>
      </c>
      <c r="R14" s="251">
        <v>6</v>
      </c>
      <c r="S14" s="251">
        <v>6</v>
      </c>
      <c r="T14" s="251">
        <v>6</v>
      </c>
      <c r="U14" s="250">
        <v>6</v>
      </c>
      <c r="V14" s="247">
        <v>6</v>
      </c>
      <c r="W14" s="252">
        <v>6</v>
      </c>
      <c r="X14" s="253">
        <v>6</v>
      </c>
      <c r="Y14" s="253">
        <v>6</v>
      </c>
      <c r="Z14" s="253">
        <v>6</v>
      </c>
      <c r="AA14" s="458"/>
      <c r="AB14" s="61"/>
      <c r="AE14" s="442"/>
      <c r="AG14" s="442"/>
      <c r="AH14" s="442"/>
      <c r="AI14" s="442"/>
    </row>
    <row r="15" spans="1:35" ht="12" customHeight="1">
      <c r="A15" s="179" t="s">
        <v>1072</v>
      </c>
      <c r="B15" s="124" t="s">
        <v>1042</v>
      </c>
      <c r="C15" s="124" t="s">
        <v>1042</v>
      </c>
      <c r="D15" s="124" t="s">
        <v>1042</v>
      </c>
      <c r="E15" s="124" t="s">
        <v>1042</v>
      </c>
      <c r="F15" s="124"/>
      <c r="G15" s="124"/>
      <c r="H15" s="124"/>
      <c r="I15" s="124"/>
      <c r="J15" s="124"/>
      <c r="K15" s="124"/>
      <c r="L15" s="11"/>
      <c r="M15" s="326"/>
      <c r="N15" s="388" t="s">
        <v>1072</v>
      </c>
      <c r="O15" s="383">
        <v>36</v>
      </c>
      <c r="P15" s="383">
        <v>39</v>
      </c>
      <c r="Q15" s="383">
        <v>41</v>
      </c>
      <c r="R15" s="383">
        <v>46</v>
      </c>
      <c r="S15" s="383">
        <v>50</v>
      </c>
      <c r="T15" s="383">
        <v>2</v>
      </c>
      <c r="U15" s="383">
        <v>5</v>
      </c>
      <c r="V15" s="383">
        <v>9</v>
      </c>
      <c r="W15" s="383">
        <v>12</v>
      </c>
      <c r="X15" s="383">
        <v>15</v>
      </c>
      <c r="Y15" s="383">
        <v>19</v>
      </c>
      <c r="Z15" s="383">
        <v>22</v>
      </c>
      <c r="AA15" s="459"/>
      <c r="AB15" s="553">
        <f>AC15+AD15+AF15+AE15+AG15+AH15</f>
        <v>82</v>
      </c>
      <c r="AC15" s="552">
        <v>20</v>
      </c>
      <c r="AD15" s="552">
        <v>20</v>
      </c>
      <c r="AE15" s="552">
        <v>6</v>
      </c>
      <c r="AF15" s="554">
        <v>18</v>
      </c>
      <c r="AG15" s="552">
        <v>12</v>
      </c>
      <c r="AH15" s="552">
        <v>6</v>
      </c>
      <c r="AI15" s="442"/>
    </row>
    <row r="16" spans="1:35" ht="14.1" customHeight="1">
      <c r="A16" s="11"/>
      <c r="B16" s="11"/>
      <c r="C16" s="11"/>
      <c r="D16" s="11"/>
      <c r="E16" s="11"/>
      <c r="F16" s="11"/>
      <c r="G16" s="11"/>
      <c r="H16" s="11"/>
      <c r="I16" s="11"/>
      <c r="J16" s="11"/>
      <c r="K16" s="11"/>
      <c r="L16" s="11"/>
      <c r="M16" s="326"/>
      <c r="N16" s="11"/>
      <c r="O16" s="393" t="s">
        <v>1042</v>
      </c>
      <c r="P16" s="393" t="s">
        <v>1042</v>
      </c>
      <c r="Q16" s="393" t="s">
        <v>1042</v>
      </c>
      <c r="R16" s="393" t="s">
        <v>1042</v>
      </c>
      <c r="S16" s="393" t="s">
        <v>1042</v>
      </c>
      <c r="T16" s="393" t="s">
        <v>1042</v>
      </c>
      <c r="U16" s="393" t="s">
        <v>1042</v>
      </c>
      <c r="V16" s="393" t="s">
        <v>1042</v>
      </c>
      <c r="W16" s="393" t="s">
        <v>1042</v>
      </c>
      <c r="X16" s="393" t="s">
        <v>1042</v>
      </c>
      <c r="Y16" s="393" t="s">
        <v>1042</v>
      </c>
      <c r="Z16" s="393" t="s">
        <v>1042</v>
      </c>
      <c r="AA16" s="460"/>
      <c r="AB16" s="65"/>
      <c r="AC16"/>
      <c r="AD16"/>
      <c r="AE16"/>
      <c r="AF16"/>
      <c r="AG16"/>
      <c r="AH16"/>
      <c r="AI16"/>
    </row>
    <row r="17" spans="1:35" ht="14.45" customHeight="1">
      <c r="A17" s="258" t="s">
        <v>133</v>
      </c>
      <c r="B17" s="23" t="s">
        <v>222</v>
      </c>
      <c r="C17" s="11"/>
      <c r="D17" s="11"/>
      <c r="E17" s="11"/>
      <c r="F17" s="11"/>
      <c r="G17" s="11"/>
      <c r="H17" s="11"/>
      <c r="I17" s="11"/>
      <c r="J17" s="11"/>
      <c r="K17" s="11"/>
      <c r="L17" s="11"/>
      <c r="M17" s="326"/>
      <c r="N17" s="258" t="s">
        <v>133</v>
      </c>
      <c r="O17" s="23" t="s">
        <v>222</v>
      </c>
      <c r="P17" s="59"/>
      <c r="Q17" s="60"/>
      <c r="R17" s="29"/>
      <c r="S17" s="12"/>
      <c r="T17" s="12"/>
      <c r="U17" s="59"/>
      <c r="W17" s="61"/>
      <c r="X17" s="65"/>
      <c r="Y17" s="65"/>
      <c r="Z17" s="65"/>
      <c r="AA17" s="461"/>
      <c r="AB17" s="65"/>
      <c r="AC17" s="281"/>
      <c r="AD17"/>
      <c r="AE17"/>
      <c r="AF17"/>
      <c r="AG17"/>
      <c r="AH17"/>
      <c r="AI17"/>
    </row>
    <row r="18" spans="1:35" ht="33" customHeight="1">
      <c r="A18" s="11"/>
      <c r="B18" s="11"/>
      <c r="C18" s="181" t="s">
        <v>293</v>
      </c>
      <c r="D18" s="170"/>
      <c r="E18" s="168" t="s">
        <v>294</v>
      </c>
      <c r="F18" s="181" t="s">
        <v>295</v>
      </c>
      <c r="G18" s="168" t="s">
        <v>296</v>
      </c>
      <c r="H18" s="171" t="s">
        <v>297</v>
      </c>
      <c r="I18" s="181" t="s">
        <v>298</v>
      </c>
      <c r="J18" s="169" t="s">
        <v>299</v>
      </c>
      <c r="K18" s="181" t="s">
        <v>300</v>
      </c>
      <c r="L18" s="169" t="s">
        <v>301</v>
      </c>
      <c r="M18" s="327"/>
      <c r="N18" s="184"/>
      <c r="O18" s="165" t="s">
        <v>1071</v>
      </c>
      <c r="P18" s="59"/>
      <c r="Q18" s="60"/>
      <c r="R18" s="29"/>
      <c r="S18" s="12"/>
      <c r="T18" s="12"/>
      <c r="U18" s="59"/>
      <c r="W18" s="61"/>
      <c r="X18" s="65"/>
      <c r="Y18" s="65"/>
      <c r="Z18" s="65"/>
      <c r="AA18" s="461"/>
      <c r="AB18" s="546" t="s">
        <v>595</v>
      </c>
      <c r="AC18" s="438" t="s">
        <v>2515</v>
      </c>
      <c r="AD18" s="483" t="s">
        <v>2516</v>
      </c>
      <c r="AE18" s="445" t="s">
        <v>2520</v>
      </c>
      <c r="AF18" s="281"/>
      <c r="AG18" s="281"/>
      <c r="AH18"/>
    </row>
    <row r="19" spans="1:35" ht="33" customHeight="1">
      <c r="A19" s="11"/>
      <c r="B19" s="11"/>
      <c r="C19" s="171" t="s">
        <v>302</v>
      </c>
      <c r="D19" s="171" t="s">
        <v>303</v>
      </c>
      <c r="E19" s="168" t="s">
        <v>304</v>
      </c>
      <c r="F19" s="171" t="s">
        <v>305</v>
      </c>
      <c r="G19" s="168" t="s">
        <v>306</v>
      </c>
      <c r="H19" s="171" t="s">
        <v>307</v>
      </c>
      <c r="I19" s="172" t="s">
        <v>308</v>
      </c>
      <c r="J19" s="169" t="s">
        <v>309</v>
      </c>
      <c r="K19" s="172" t="s">
        <v>310</v>
      </c>
      <c r="L19" s="169" t="s">
        <v>311</v>
      </c>
      <c r="M19" s="328"/>
      <c r="N19" s="243"/>
      <c r="O19" s="395" t="s">
        <v>293</v>
      </c>
      <c r="P19" s="396" t="s">
        <v>3026</v>
      </c>
      <c r="Q19" s="396" t="s">
        <v>3024</v>
      </c>
      <c r="R19" s="396" t="s">
        <v>3031</v>
      </c>
      <c r="S19" s="396" t="s">
        <v>3033</v>
      </c>
      <c r="T19" s="396" t="s">
        <v>3039</v>
      </c>
      <c r="U19" s="396" t="s">
        <v>3042</v>
      </c>
      <c r="V19" s="199" t="s">
        <v>3047</v>
      </c>
      <c r="W19" s="396" t="s">
        <v>3055</v>
      </c>
      <c r="AB19" s="65"/>
      <c r="AC19" s="438" t="s">
        <v>2521</v>
      </c>
      <c r="AD19" s="483" t="s">
        <v>2522</v>
      </c>
      <c r="AE19" s="485" t="s">
        <v>2554</v>
      </c>
      <c r="AF19" s="281"/>
      <c r="AG19" s="281"/>
      <c r="AH19"/>
      <c r="AI19"/>
    </row>
    <row r="20" spans="1:35" ht="33" customHeight="1">
      <c r="A20" s="11"/>
      <c r="B20" s="11"/>
      <c r="C20" s="173" t="s">
        <v>312</v>
      </c>
      <c r="D20" s="173" t="s">
        <v>313</v>
      </c>
      <c r="E20" s="170"/>
      <c r="F20" s="173" t="s">
        <v>314</v>
      </c>
      <c r="G20" s="170"/>
      <c r="H20" s="175" t="s">
        <v>315</v>
      </c>
      <c r="I20" s="173" t="s">
        <v>316</v>
      </c>
      <c r="J20" s="170"/>
      <c r="K20" s="173" t="s">
        <v>317</v>
      </c>
      <c r="L20" s="170"/>
      <c r="M20" s="329"/>
      <c r="N20" s="170"/>
      <c r="O20" s="395" t="s">
        <v>293</v>
      </c>
      <c r="P20" s="396" t="s">
        <v>3027</v>
      </c>
      <c r="Q20" s="396" t="s">
        <v>3025</v>
      </c>
      <c r="R20" s="396" t="s">
        <v>3032</v>
      </c>
      <c r="S20" s="396" t="s">
        <v>3034</v>
      </c>
      <c r="T20" s="396" t="s">
        <v>3039</v>
      </c>
      <c r="U20" s="396" t="s">
        <v>3043</v>
      </c>
      <c r="V20" s="199" t="s">
        <v>3048</v>
      </c>
      <c r="W20" s="396" t="s">
        <v>3055</v>
      </c>
      <c r="AB20" s="65"/>
      <c r="AC20" s="438" t="s">
        <v>2526</v>
      </c>
      <c r="AD20" s="483" t="s">
        <v>2527</v>
      </c>
      <c r="AE20" s="485" t="s">
        <v>2556</v>
      </c>
      <c r="AF20" s="281"/>
      <c r="AG20" s="282"/>
      <c r="AH20"/>
      <c r="AI20"/>
    </row>
    <row r="21" spans="1:35" ht="33" customHeight="1">
      <c r="A21" s="11"/>
      <c r="B21" s="11"/>
      <c r="C21" s="171" t="s">
        <v>318</v>
      </c>
      <c r="D21" s="171" t="s">
        <v>319</v>
      </c>
      <c r="E21" s="170"/>
      <c r="F21" s="171" t="s">
        <v>320</v>
      </c>
      <c r="G21" s="170"/>
      <c r="H21" s="172" t="s">
        <v>321</v>
      </c>
      <c r="I21" s="174" t="s">
        <v>322</v>
      </c>
      <c r="J21" s="170"/>
      <c r="K21" s="172" t="s">
        <v>323</v>
      </c>
      <c r="L21" s="170"/>
      <c r="M21" s="329"/>
      <c r="N21" s="170"/>
      <c r="O21" s="395" t="s">
        <v>293</v>
      </c>
      <c r="P21" s="396" t="s">
        <v>3020</v>
      </c>
      <c r="Q21" s="396" t="s">
        <v>3028</v>
      </c>
      <c r="R21" s="199" t="s">
        <v>3051</v>
      </c>
      <c r="S21" s="396" t="s">
        <v>3035</v>
      </c>
      <c r="T21" s="396" t="s">
        <v>3040</v>
      </c>
      <c r="U21" s="396" t="s">
        <v>3044</v>
      </c>
      <c r="V21" s="199" t="s">
        <v>3049</v>
      </c>
      <c r="W21" s="396" t="s">
        <v>3056</v>
      </c>
      <c r="AB21" s="65"/>
      <c r="AC21" s="438" t="s">
        <v>2530</v>
      </c>
      <c r="AD21" s="483" t="s">
        <v>2531</v>
      </c>
      <c r="AE21" s="281"/>
      <c r="AF21" s="281"/>
      <c r="AG21" s="281"/>
      <c r="AH21"/>
      <c r="AI21"/>
    </row>
    <row r="22" spans="1:35" ht="33" customHeight="1">
      <c r="A22" s="11"/>
      <c r="B22" s="11"/>
      <c r="C22" s="175" t="s">
        <v>324</v>
      </c>
      <c r="D22" s="175" t="s">
        <v>325</v>
      </c>
      <c r="E22" s="170"/>
      <c r="F22" s="175" t="s">
        <v>326</v>
      </c>
      <c r="G22" s="170"/>
      <c r="H22" s="170"/>
      <c r="I22" s="176" t="s">
        <v>327</v>
      </c>
      <c r="J22" s="170"/>
      <c r="K22" s="175" t="s">
        <v>328</v>
      </c>
      <c r="L22" s="170"/>
      <c r="M22" s="329"/>
      <c r="N22" s="170"/>
      <c r="O22" s="395" t="s">
        <v>293</v>
      </c>
      <c r="P22" s="396" t="s">
        <v>3021</v>
      </c>
      <c r="Q22" s="396" t="s">
        <v>3028</v>
      </c>
      <c r="R22" s="199" t="s">
        <v>3052</v>
      </c>
      <c r="S22" s="396" t="s">
        <v>3036</v>
      </c>
      <c r="T22" s="396" t="s">
        <v>3041</v>
      </c>
      <c r="U22" s="396" t="s">
        <v>3044</v>
      </c>
      <c r="V22" s="199" t="s">
        <v>3050</v>
      </c>
      <c r="W22" s="396" t="s">
        <v>3056</v>
      </c>
      <c r="AB22" s="67"/>
      <c r="AC22" s="438" t="s">
        <v>2535</v>
      </c>
      <c r="AD22" s="483" t="s">
        <v>2536</v>
      </c>
      <c r="AE22" s="281"/>
      <c r="AF22" s="281"/>
      <c r="AG22" s="281"/>
      <c r="AH22"/>
      <c r="AI22"/>
    </row>
    <row r="23" spans="1:35" ht="33" customHeight="1">
      <c r="A23" s="11"/>
      <c r="B23" s="11"/>
      <c r="C23" s="176" t="s">
        <v>329</v>
      </c>
      <c r="D23" s="176" t="s">
        <v>330</v>
      </c>
      <c r="E23" s="170"/>
      <c r="F23" s="176" t="s">
        <v>331</v>
      </c>
      <c r="G23" s="170"/>
      <c r="H23" s="170"/>
      <c r="I23" s="175" t="s">
        <v>332</v>
      </c>
      <c r="J23" s="170"/>
      <c r="K23" s="175" t="s">
        <v>333</v>
      </c>
      <c r="L23" s="170"/>
      <c r="M23" s="329"/>
      <c r="N23" s="170"/>
      <c r="O23" s="395" t="s">
        <v>3018</v>
      </c>
      <c r="P23" s="395" t="s">
        <v>3022</v>
      </c>
      <c r="Q23" s="396" t="s">
        <v>3029</v>
      </c>
      <c r="R23" s="199" t="s">
        <v>3053</v>
      </c>
      <c r="S23" s="396" t="s">
        <v>3037</v>
      </c>
      <c r="U23" s="396" t="s">
        <v>3045</v>
      </c>
      <c r="V23" s="396"/>
      <c r="W23" s="396" t="s">
        <v>3057</v>
      </c>
      <c r="AB23" s="67"/>
      <c r="AC23" s="438" t="s">
        <v>2540</v>
      </c>
      <c r="AD23" s="483" t="s">
        <v>2541</v>
      </c>
      <c r="AE23" s="281"/>
      <c r="AF23" s="282"/>
      <c r="AG23" s="282"/>
      <c r="AH23" s="447"/>
      <c r="AI23" s="448"/>
    </row>
    <row r="24" spans="1:35" ht="33" customHeight="1">
      <c r="A24" s="11"/>
      <c r="B24" s="11"/>
      <c r="C24" s="178" t="s">
        <v>334</v>
      </c>
      <c r="D24" s="178" t="s">
        <v>335</v>
      </c>
      <c r="E24" s="170"/>
      <c r="F24" s="178" t="s">
        <v>336</v>
      </c>
      <c r="G24" s="170"/>
      <c r="H24" s="170"/>
      <c r="I24" s="178" t="s">
        <v>337</v>
      </c>
      <c r="J24" s="170"/>
      <c r="K24" s="178" t="s">
        <v>338</v>
      </c>
      <c r="L24" s="170"/>
      <c r="M24" s="329"/>
      <c r="N24" s="170"/>
      <c r="O24" s="395" t="s">
        <v>3019</v>
      </c>
      <c r="P24" s="395" t="s">
        <v>3023</v>
      </c>
      <c r="Q24" s="396" t="s">
        <v>3030</v>
      </c>
      <c r="R24" s="199" t="s">
        <v>3054</v>
      </c>
      <c r="S24" s="396" t="s">
        <v>3038</v>
      </c>
      <c r="U24" s="396" t="s">
        <v>3046</v>
      </c>
      <c r="V24" s="396"/>
      <c r="W24" s="396" t="s">
        <v>3057</v>
      </c>
      <c r="AB24" s="24"/>
      <c r="AC24" s="438" t="s">
        <v>2545</v>
      </c>
      <c r="AD24" s="483" t="s">
        <v>2546</v>
      </c>
      <c r="AE24" s="281"/>
      <c r="AF24" s="282"/>
      <c r="AG24" s="282"/>
      <c r="AH24" s="447"/>
      <c r="AI24" s="448"/>
    </row>
    <row r="25" spans="1:35" ht="33" customHeight="1">
      <c r="A25" s="11"/>
      <c r="B25" s="11"/>
      <c r="C25" s="178" t="s">
        <v>339</v>
      </c>
      <c r="D25" s="178" t="s">
        <v>340</v>
      </c>
      <c r="E25" s="170"/>
      <c r="F25" s="178" t="s">
        <v>341</v>
      </c>
      <c r="G25" s="170"/>
      <c r="H25" s="170"/>
      <c r="I25" s="178" t="s">
        <v>342</v>
      </c>
      <c r="J25" s="170"/>
      <c r="K25" s="178" t="s">
        <v>343</v>
      </c>
      <c r="L25" s="170"/>
      <c r="M25" s="329"/>
      <c r="N25" s="170"/>
      <c r="O25" s="607"/>
      <c r="P25" s="607"/>
      <c r="Q25" s="607"/>
      <c r="S25" s="607"/>
      <c r="T25" s="607"/>
      <c r="U25" s="608"/>
      <c r="V25" s="608"/>
      <c r="W25" s="608"/>
      <c r="X25" s="24"/>
      <c r="Y25" s="24"/>
      <c r="AB25" s="24"/>
      <c r="AC25" s="443"/>
      <c r="AD25" s="483" t="s">
        <v>2550</v>
      </c>
      <c r="AE25" s="281"/>
      <c r="AF25" s="282"/>
      <c r="AG25" s="282"/>
      <c r="AH25" s="442"/>
      <c r="AI25"/>
    </row>
    <row r="26" spans="1:35" ht="33" customHeight="1">
      <c r="A26" s="11"/>
      <c r="B26" s="11"/>
      <c r="C26" s="319"/>
      <c r="D26" s="319"/>
      <c r="E26" s="170"/>
      <c r="F26" s="319"/>
      <c r="G26" s="170"/>
      <c r="H26" s="170"/>
      <c r="I26" s="319"/>
      <c r="J26" s="170"/>
      <c r="K26" s="319"/>
      <c r="L26" s="170"/>
      <c r="M26" s="329"/>
      <c r="N26" s="170">
        <v>8</v>
      </c>
      <c r="O26" s="607"/>
      <c r="P26" s="608"/>
      <c r="Q26" s="607"/>
      <c r="R26" s="609"/>
      <c r="S26" s="607"/>
      <c r="T26" s="607"/>
      <c r="U26" s="608"/>
      <c r="V26" s="608"/>
      <c r="W26" s="608"/>
      <c r="X26" s="24"/>
      <c r="Y26" s="24"/>
      <c r="AB26" s="24"/>
      <c r="AC26" s="443"/>
      <c r="AD26" s="483" t="s">
        <v>2552</v>
      </c>
      <c r="AE26" s="281"/>
      <c r="AF26" s="282"/>
      <c r="AG26" s="282"/>
      <c r="AH26" s="442"/>
      <c r="AI26"/>
    </row>
    <row r="27" spans="1:35" ht="17.25" customHeight="1">
      <c r="A27" s="11"/>
      <c r="B27" s="11"/>
      <c r="C27" s="319"/>
      <c r="D27" s="319"/>
      <c r="E27" s="170"/>
      <c r="F27" s="319"/>
      <c r="G27" s="170"/>
      <c r="H27" s="170"/>
      <c r="I27" s="319"/>
      <c r="J27" s="170"/>
      <c r="K27" s="319"/>
      <c r="L27" s="170"/>
      <c r="M27" s="329"/>
      <c r="N27" s="558" t="s">
        <v>3118</v>
      </c>
      <c r="O27" s="562" t="s">
        <v>1042</v>
      </c>
      <c r="P27" s="562" t="s">
        <v>1042</v>
      </c>
      <c r="Q27" s="562" t="s">
        <v>1042</v>
      </c>
      <c r="R27" s="580" t="s">
        <v>1042</v>
      </c>
      <c r="S27" s="562" t="s">
        <v>1042</v>
      </c>
      <c r="T27" s="562" t="s">
        <v>1042</v>
      </c>
      <c r="U27" s="562" t="s">
        <v>1042</v>
      </c>
      <c r="V27" s="562" t="s">
        <v>1042</v>
      </c>
      <c r="W27" s="562" t="s">
        <v>1042</v>
      </c>
      <c r="X27" s="24"/>
      <c r="Y27" s="24"/>
      <c r="AB27" s="24"/>
      <c r="AC27" s="587" t="s">
        <v>1042</v>
      </c>
      <c r="AD27" s="567" t="s">
        <v>1042</v>
      </c>
      <c r="AE27" s="281"/>
      <c r="AF27" s="282"/>
      <c r="AG27" s="282"/>
      <c r="AH27" s="442"/>
      <c r="AI27"/>
    </row>
    <row r="28" spans="1:35" ht="14.1" customHeight="1">
      <c r="A28" s="11">
        <f>SUM(B28:L28)</f>
        <v>51</v>
      </c>
      <c r="B28" s="11"/>
      <c r="C28" s="11">
        <v>8</v>
      </c>
      <c r="D28" s="11">
        <v>7</v>
      </c>
      <c r="E28" s="11">
        <v>2</v>
      </c>
      <c r="F28" s="11">
        <v>8</v>
      </c>
      <c r="G28" s="11">
        <v>2</v>
      </c>
      <c r="H28" s="11">
        <v>4</v>
      </c>
      <c r="I28" s="11">
        <v>8</v>
      </c>
      <c r="J28" s="11">
        <v>2</v>
      </c>
      <c r="K28" s="11">
        <v>8</v>
      </c>
      <c r="L28" s="11">
        <v>2</v>
      </c>
      <c r="M28" s="326"/>
      <c r="N28" s="606">
        <f>SUM(O28:Z28)</f>
        <v>50</v>
      </c>
      <c r="O28" s="558">
        <v>6</v>
      </c>
      <c r="P28" s="604">
        <v>6</v>
      </c>
      <c r="Q28" s="604">
        <v>6</v>
      </c>
      <c r="R28" s="14">
        <v>6</v>
      </c>
      <c r="S28" s="558">
        <v>6</v>
      </c>
      <c r="T28" s="14">
        <v>4</v>
      </c>
      <c r="U28" s="604">
        <v>6</v>
      </c>
      <c r="V28" s="558">
        <v>4</v>
      </c>
      <c r="W28" s="605">
        <v>6</v>
      </c>
      <c r="X28" s="110"/>
      <c r="Y28" s="110"/>
      <c r="AB28" s="551">
        <f>AC28+AD28+AE28</f>
        <v>42</v>
      </c>
      <c r="AC28" s="550">
        <v>14</v>
      </c>
      <c r="AD28" s="550">
        <v>22</v>
      </c>
      <c r="AE28" s="550">
        <v>6</v>
      </c>
      <c r="AF28" s="261"/>
      <c r="AG28" s="261"/>
      <c r="AH28"/>
      <c r="AI28">
        <v>2</v>
      </c>
    </row>
    <row r="29" spans="1:35" ht="11.45" customHeight="1">
      <c r="A29" s="179" t="s">
        <v>1072</v>
      </c>
      <c r="B29" s="124"/>
      <c r="C29" s="124"/>
      <c r="D29" s="124"/>
      <c r="E29" s="124"/>
      <c r="F29" s="124"/>
      <c r="G29" s="124"/>
      <c r="H29" s="124"/>
      <c r="I29" s="124"/>
      <c r="J29" s="124"/>
      <c r="K29" s="124"/>
      <c r="L29" s="11"/>
      <c r="M29" s="326"/>
      <c r="N29" s="388" t="s">
        <v>1072</v>
      </c>
      <c r="O29" s="383">
        <v>37</v>
      </c>
      <c r="P29" s="383">
        <v>42</v>
      </c>
      <c r="Q29" s="383">
        <v>47</v>
      </c>
      <c r="R29" s="383">
        <v>49</v>
      </c>
      <c r="S29" s="383">
        <v>3</v>
      </c>
      <c r="T29" s="383">
        <v>7</v>
      </c>
      <c r="U29" s="383">
        <v>10</v>
      </c>
      <c r="V29" s="383">
        <v>14</v>
      </c>
      <c r="W29" s="383">
        <v>20</v>
      </c>
      <c r="X29" s="198"/>
      <c r="Y29" s="198"/>
      <c r="Z29" s="198"/>
      <c r="AA29" s="462"/>
      <c r="AF29" s="261"/>
      <c r="AG29" s="261"/>
      <c r="AH29"/>
      <c r="AI29"/>
    </row>
    <row r="30" spans="1:35" ht="12.6" customHeight="1">
      <c r="A30" s="11"/>
      <c r="B30" s="11"/>
      <c r="C30" s="11"/>
      <c r="D30" s="11"/>
      <c r="E30" s="11"/>
      <c r="F30" s="11"/>
      <c r="G30" s="11"/>
      <c r="H30" s="11"/>
      <c r="I30" s="11"/>
      <c r="J30" s="11"/>
      <c r="K30" s="11"/>
      <c r="L30" s="11"/>
      <c r="M30" s="326"/>
      <c r="N30" s="11"/>
      <c r="O30" s="393" t="s">
        <v>1042</v>
      </c>
      <c r="P30" s="393" t="s">
        <v>1042</v>
      </c>
      <c r="Q30" s="393" t="s">
        <v>1042</v>
      </c>
      <c r="R30" s="393" t="s">
        <v>1042</v>
      </c>
      <c r="S30" s="393" t="s">
        <v>1042</v>
      </c>
      <c r="T30" s="393" t="s">
        <v>1042</v>
      </c>
      <c r="U30" s="393" t="s">
        <v>1042</v>
      </c>
      <c r="V30" s="393" t="s">
        <v>1042</v>
      </c>
      <c r="W30" s="393" t="s">
        <v>1042</v>
      </c>
      <c r="X30" s="24"/>
      <c r="Y30" s="24"/>
      <c r="Z30" s="24"/>
      <c r="AA30" s="337"/>
      <c r="AF30" s="281"/>
      <c r="AG30" s="450"/>
      <c r="AH30" s="451"/>
      <c r="AI30" s="452"/>
    </row>
    <row r="31" spans="1:35" ht="14.45" customHeight="1">
      <c r="A31" s="262" t="s">
        <v>170</v>
      </c>
      <c r="B31" s="23" t="s">
        <v>222</v>
      </c>
      <c r="C31" s="11"/>
      <c r="D31" s="11"/>
      <c r="E31" s="11"/>
      <c r="F31" s="11"/>
      <c r="G31" s="11"/>
      <c r="H31" s="11"/>
      <c r="I31" s="11"/>
      <c r="J31" s="11"/>
      <c r="K31" s="11"/>
      <c r="L31" s="11"/>
      <c r="M31" s="326"/>
      <c r="N31" s="262" t="s">
        <v>170</v>
      </c>
      <c r="O31" s="23" t="s">
        <v>222</v>
      </c>
      <c r="P31" s="59"/>
      <c r="Q31" s="60"/>
      <c r="R31" s="29"/>
      <c r="S31" s="29"/>
      <c r="T31" s="29"/>
      <c r="U31" s="59"/>
      <c r="W31" s="24"/>
      <c r="X31" s="24"/>
      <c r="Y31" s="24"/>
      <c r="Z31" s="24"/>
      <c r="AA31" s="337"/>
      <c r="AF31" s="441"/>
      <c r="AG31" s="441"/>
      <c r="AH31" s="442"/>
      <c r="AI31" s="452"/>
    </row>
    <row r="32" spans="1:35" ht="33" customHeight="1">
      <c r="A32" s="11"/>
      <c r="B32" s="11"/>
      <c r="C32" s="167" t="s">
        <v>344</v>
      </c>
      <c r="D32" s="167" t="s">
        <v>345</v>
      </c>
      <c r="E32" s="167" t="s">
        <v>346</v>
      </c>
      <c r="F32" s="171" t="s">
        <v>347</v>
      </c>
      <c r="G32" s="171" t="s">
        <v>348</v>
      </c>
      <c r="H32" s="167" t="s">
        <v>349</v>
      </c>
      <c r="I32" s="178" t="s">
        <v>350</v>
      </c>
      <c r="J32" s="178" t="s">
        <v>351</v>
      </c>
      <c r="K32" s="11"/>
      <c r="L32" s="11"/>
      <c r="M32" s="326"/>
      <c r="N32" s="11"/>
      <c r="O32" s="396" t="s">
        <v>3055</v>
      </c>
      <c r="P32" s="395" t="s">
        <v>3059</v>
      </c>
      <c r="W32" s="24"/>
      <c r="X32" s="24"/>
      <c r="Y32" s="24"/>
      <c r="Z32" s="24"/>
      <c r="AA32" s="337"/>
      <c r="AB32" s="24"/>
      <c r="AC32" s="261"/>
      <c r="AD32" s="261"/>
      <c r="AE32" s="261"/>
      <c r="AG32" s="441"/>
      <c r="AH32" s="533" t="s">
        <v>2945</v>
      </c>
      <c r="AI32" s="447"/>
    </row>
    <row r="33" spans="1:37" ht="33" customHeight="1">
      <c r="A33" s="11"/>
      <c r="B33" s="11"/>
      <c r="C33" s="171" t="s">
        <v>352</v>
      </c>
      <c r="D33" s="171" t="s">
        <v>353</v>
      </c>
      <c r="E33" s="171" t="s">
        <v>354</v>
      </c>
      <c r="F33" s="171" t="s">
        <v>355</v>
      </c>
      <c r="G33" s="171" t="s">
        <v>356</v>
      </c>
      <c r="H33" s="171" t="s">
        <v>357</v>
      </c>
      <c r="I33" s="178" t="s">
        <v>358</v>
      </c>
      <c r="J33" s="178" t="s">
        <v>359</v>
      </c>
      <c r="K33" s="11"/>
      <c r="L33" s="11"/>
      <c r="M33" s="326"/>
      <c r="N33" s="11"/>
      <c r="O33" s="396" t="s">
        <v>3055</v>
      </c>
      <c r="P33" s="395" t="s">
        <v>350</v>
      </c>
      <c r="W33" s="24"/>
      <c r="X33" s="24"/>
      <c r="Y33" s="24"/>
      <c r="Z33" s="24"/>
      <c r="AA33" s="337"/>
      <c r="AB33" s="546" t="s">
        <v>634</v>
      </c>
      <c r="AC33" s="444" t="s">
        <v>2559</v>
      </c>
      <c r="AD33" s="483" t="s">
        <v>2560</v>
      </c>
      <c r="AE33" s="510" t="s">
        <v>2916</v>
      </c>
      <c r="AF33"/>
      <c r="AG33" s="546" t="s">
        <v>900</v>
      </c>
      <c r="AH33" s="438" t="s">
        <v>2917</v>
      </c>
      <c r="AI33" s="546" t="s">
        <v>2944</v>
      </c>
      <c r="AJ33" s="438" t="s">
        <v>2918</v>
      </c>
      <c r="AK33" s="466" t="s">
        <v>2919</v>
      </c>
    </row>
    <row r="34" spans="1:37" ht="33" customHeight="1">
      <c r="A34" s="11"/>
      <c r="B34" s="11"/>
      <c r="C34" s="173" t="s">
        <v>360</v>
      </c>
      <c r="D34" s="178" t="s">
        <v>361</v>
      </c>
      <c r="E34" s="178" t="s">
        <v>362</v>
      </c>
      <c r="F34" s="170"/>
      <c r="G34" s="175" t="s">
        <v>363</v>
      </c>
      <c r="H34" s="175" t="s">
        <v>364</v>
      </c>
      <c r="I34" s="178" t="s">
        <v>365</v>
      </c>
      <c r="J34" s="177" t="s">
        <v>366</v>
      </c>
      <c r="K34" s="11"/>
      <c r="L34" s="11"/>
      <c r="M34" s="326"/>
      <c r="N34" s="11"/>
      <c r="O34" s="396" t="s">
        <v>3056</v>
      </c>
      <c r="P34" s="395" t="s">
        <v>358</v>
      </c>
      <c r="W34" s="24"/>
      <c r="X34" s="24"/>
      <c r="Y34" s="24"/>
      <c r="Z34" s="24"/>
      <c r="AA34" s="337"/>
      <c r="AB34" s="24"/>
      <c r="AC34" s="444" t="s">
        <v>2562</v>
      </c>
      <c r="AD34" s="438" t="s">
        <v>2563</v>
      </c>
      <c r="AE34" s="441"/>
      <c r="AF34" s="453" t="s">
        <v>2917</v>
      </c>
      <c r="AG34"/>
      <c r="AH34" s="449" t="s">
        <v>2920</v>
      </c>
      <c r="AI34"/>
      <c r="AJ34" s="438" t="s">
        <v>2921</v>
      </c>
      <c r="AK34" s="466" t="s">
        <v>2922</v>
      </c>
    </row>
    <row r="35" spans="1:37" ht="33" customHeight="1">
      <c r="A35" s="11"/>
      <c r="B35" s="11"/>
      <c r="C35" s="171" t="s">
        <v>367</v>
      </c>
      <c r="D35" s="182"/>
      <c r="E35" s="170"/>
      <c r="F35" s="170"/>
      <c r="G35" s="177" t="s">
        <v>368</v>
      </c>
      <c r="H35" s="178" t="s">
        <v>369</v>
      </c>
      <c r="I35" s="178" t="s">
        <v>370</v>
      </c>
      <c r="J35" s="177" t="s">
        <v>371</v>
      </c>
      <c r="K35" s="11"/>
      <c r="L35" s="11"/>
      <c r="M35" s="326"/>
      <c r="N35" s="11"/>
      <c r="O35" s="396" t="s">
        <v>3056</v>
      </c>
      <c r="P35" s="395" t="s">
        <v>365</v>
      </c>
      <c r="W35" s="24"/>
      <c r="X35" s="24"/>
      <c r="Y35" s="24"/>
      <c r="Z35" s="24"/>
      <c r="AA35" s="337"/>
      <c r="AD35" s="483" t="s">
        <v>2560</v>
      </c>
      <c r="AG35" s="112"/>
      <c r="AH35" s="532" t="s">
        <v>2923</v>
      </c>
      <c r="AI35"/>
      <c r="AJ35" s="449" t="s">
        <v>2924</v>
      </c>
      <c r="AK35" s="438" t="s">
        <v>2925</v>
      </c>
    </row>
    <row r="36" spans="1:37" ht="33" customHeight="1">
      <c r="A36" s="11"/>
      <c r="B36" s="11"/>
      <c r="C36" s="175" t="s">
        <v>372</v>
      </c>
      <c r="D36" s="183"/>
      <c r="E36" s="170"/>
      <c r="F36" s="170"/>
      <c r="G36" s="177" t="s">
        <v>373</v>
      </c>
      <c r="H36" s="175" t="s">
        <v>374</v>
      </c>
      <c r="I36" s="170"/>
      <c r="J36" s="184"/>
      <c r="K36" s="11"/>
      <c r="L36" s="11"/>
      <c r="M36" s="326"/>
      <c r="N36" s="11"/>
      <c r="O36" s="396" t="s">
        <v>3057</v>
      </c>
      <c r="P36" s="395" t="s">
        <v>370</v>
      </c>
      <c r="Q36" s="394"/>
      <c r="W36" s="24"/>
      <c r="X36" s="24"/>
      <c r="Y36" s="24"/>
      <c r="Z36" s="24"/>
      <c r="AA36" s="337"/>
      <c r="AB36" s="24"/>
      <c r="AC36" s="282"/>
      <c r="AD36" s="281"/>
      <c r="AE36" s="261"/>
      <c r="AF36" s="281"/>
      <c r="AG36" s="112"/>
      <c r="AH36" s="449" t="s">
        <v>2929</v>
      </c>
      <c r="AI36"/>
      <c r="AJ36" s="449" t="s">
        <v>2930</v>
      </c>
      <c r="AK36"/>
    </row>
    <row r="37" spans="1:37" ht="33" customHeight="1">
      <c r="A37" s="11"/>
      <c r="B37" s="11"/>
      <c r="C37" s="177" t="s">
        <v>375</v>
      </c>
      <c r="D37" s="170"/>
      <c r="E37" s="170"/>
      <c r="F37" s="170"/>
      <c r="G37" s="170"/>
      <c r="H37" s="175" t="s">
        <v>376</v>
      </c>
      <c r="I37" s="170"/>
      <c r="J37" s="184"/>
      <c r="K37" s="11"/>
      <c r="L37" s="11"/>
      <c r="M37" s="326"/>
      <c r="N37" s="11"/>
      <c r="O37" s="396" t="s">
        <v>3057</v>
      </c>
      <c r="P37" s="395" t="s">
        <v>351</v>
      </c>
      <c r="Q37" s="59"/>
      <c r="R37" s="29"/>
      <c r="W37" s="24"/>
      <c r="X37" s="24"/>
      <c r="Y37" s="24"/>
      <c r="Z37" s="24"/>
      <c r="AA37" s="337"/>
      <c r="AB37" s="24"/>
      <c r="AC37" s="282"/>
      <c r="AD37" s="282"/>
      <c r="AE37" s="261"/>
      <c r="AF37" s="281"/>
      <c r="AG37" s="112"/>
      <c r="AH37" s="449" t="s">
        <v>2931</v>
      </c>
      <c r="AI37"/>
      <c r="AJ37" s="532" t="s">
        <v>2932</v>
      </c>
      <c r="AK37"/>
    </row>
    <row r="38" spans="1:37" ht="33" customHeight="1">
      <c r="A38" s="11"/>
      <c r="B38" s="11"/>
      <c r="C38" s="175" t="s">
        <v>377</v>
      </c>
      <c r="D38" s="170"/>
      <c r="E38" s="170"/>
      <c r="F38" s="170"/>
      <c r="G38" s="170"/>
      <c r="H38" s="178" t="s">
        <v>378</v>
      </c>
      <c r="I38" s="170"/>
      <c r="J38" s="170"/>
      <c r="K38" s="11"/>
      <c r="L38" s="11"/>
      <c r="M38" s="326"/>
      <c r="N38" s="11"/>
      <c r="O38" s="396" t="s">
        <v>3058</v>
      </c>
      <c r="P38" s="395" t="s">
        <v>359</v>
      </c>
      <c r="Q38" s="59"/>
      <c r="R38" s="29"/>
      <c r="S38" s="24"/>
      <c r="T38" s="68"/>
      <c r="U38" s="59"/>
      <c r="W38" s="24"/>
      <c r="X38" s="24"/>
      <c r="Y38" s="24"/>
      <c r="Z38" s="24"/>
      <c r="AA38" s="337"/>
      <c r="AB38" s="549">
        <f>AC38+AD38+AF38</f>
        <v>26</v>
      </c>
      <c r="AC38" s="547">
        <v>4</v>
      </c>
      <c r="AD38" s="548">
        <v>6</v>
      </c>
      <c r="AE38" s="547">
        <v>2</v>
      </c>
      <c r="AF38" s="548">
        <v>16</v>
      </c>
      <c r="AG38" s="24"/>
      <c r="AH38" s="449" t="s">
        <v>2926</v>
      </c>
      <c r="AJ38" s="438" t="s">
        <v>2927</v>
      </c>
      <c r="AK38" s="438" t="s">
        <v>2928</v>
      </c>
    </row>
    <row r="39" spans="1:37" ht="33" customHeight="1">
      <c r="A39" s="11"/>
      <c r="B39" s="11"/>
      <c r="C39" s="177" t="s">
        <v>379</v>
      </c>
      <c r="D39" s="170"/>
      <c r="E39" s="170"/>
      <c r="F39" s="170"/>
      <c r="G39" s="170"/>
      <c r="H39" s="178" t="s">
        <v>380</v>
      </c>
      <c r="I39" s="170"/>
      <c r="J39" s="170"/>
      <c r="K39" s="11"/>
      <c r="L39" s="11"/>
      <c r="M39" s="326"/>
      <c r="N39" s="11">
        <v>2</v>
      </c>
      <c r="O39" s="396" t="s">
        <v>3058</v>
      </c>
      <c r="P39" s="396" t="s">
        <v>366</v>
      </c>
      <c r="Q39" s="59"/>
      <c r="R39" s="29"/>
      <c r="S39" s="24"/>
      <c r="T39" s="68"/>
      <c r="U39" s="59"/>
      <c r="W39" s="24"/>
      <c r="X39" s="24"/>
      <c r="Y39" s="24"/>
      <c r="Z39" s="24"/>
      <c r="AA39" s="337"/>
      <c r="AB39" s="24"/>
      <c r="AC39" s="24"/>
      <c r="AD39" s="24"/>
      <c r="AE39" s="24"/>
      <c r="AF39" s="24"/>
      <c r="AG39" s="24"/>
      <c r="AH39" s="24"/>
      <c r="AJ39" s="532" t="s">
        <v>2933</v>
      </c>
    </row>
    <row r="40" spans="1:37" ht="13.5" customHeight="1">
      <c r="A40" s="11"/>
      <c r="B40" s="11"/>
      <c r="C40" s="177" t="s">
        <v>381</v>
      </c>
      <c r="D40" s="170"/>
      <c r="E40" s="170"/>
      <c r="F40" s="170"/>
      <c r="G40" s="170"/>
      <c r="H40" s="178" t="s">
        <v>382</v>
      </c>
      <c r="I40" s="170"/>
      <c r="J40" s="170"/>
      <c r="K40" s="11"/>
      <c r="L40" s="11"/>
      <c r="M40" s="326"/>
      <c r="N40" s="558" t="s">
        <v>3118</v>
      </c>
      <c r="O40" s="580" t="s">
        <v>1042</v>
      </c>
      <c r="P40" s="575" t="s">
        <v>1042</v>
      </c>
      <c r="Q40" s="59"/>
      <c r="R40" s="29"/>
      <c r="S40" s="24"/>
      <c r="T40" s="68"/>
      <c r="U40" s="59"/>
    </row>
    <row r="41" spans="1:37" ht="16.350000000000001" customHeight="1">
      <c r="A41" s="11">
        <f>SUM(B41:J41)</f>
        <v>39</v>
      </c>
      <c r="B41" s="11"/>
      <c r="C41" s="11">
        <v>9</v>
      </c>
      <c r="D41" s="11">
        <v>3</v>
      </c>
      <c r="E41" s="11">
        <v>3</v>
      </c>
      <c r="F41" s="11">
        <v>2</v>
      </c>
      <c r="G41" s="11">
        <v>5</v>
      </c>
      <c r="H41" s="11">
        <v>9</v>
      </c>
      <c r="I41" s="11">
        <v>4</v>
      </c>
      <c r="J41" s="11">
        <v>4</v>
      </c>
      <c r="K41" s="11"/>
      <c r="L41" s="11"/>
      <c r="M41" s="326"/>
      <c r="N41" s="606">
        <f>SUM(O41:U41)</f>
        <v>16</v>
      </c>
      <c r="O41" s="558">
        <v>8</v>
      </c>
      <c r="P41" s="604">
        <v>8</v>
      </c>
      <c r="Q41" s="254"/>
      <c r="R41" s="255"/>
      <c r="S41" s="136"/>
      <c r="T41" s="257"/>
      <c r="U41" s="254"/>
    </row>
    <row r="42" spans="1:37" ht="13.35" customHeight="1">
      <c r="A42" s="179" t="s">
        <v>1072</v>
      </c>
      <c r="B42" s="124"/>
      <c r="C42" s="124"/>
      <c r="D42" s="124"/>
      <c r="E42" s="124"/>
      <c r="F42" s="124"/>
      <c r="G42" s="124"/>
      <c r="H42" s="124"/>
      <c r="I42" s="124"/>
      <c r="J42" s="124"/>
      <c r="K42" s="124"/>
      <c r="L42" s="11"/>
      <c r="M42" s="326"/>
      <c r="N42" s="388" t="s">
        <v>1072</v>
      </c>
      <c r="O42" s="383">
        <v>40</v>
      </c>
      <c r="P42" s="383">
        <v>51</v>
      </c>
      <c r="Q42" s="198"/>
      <c r="R42" s="198"/>
      <c r="S42" s="198"/>
      <c r="T42" s="198"/>
      <c r="U42" s="198"/>
    </row>
    <row r="43" spans="1:37" ht="14.45" customHeight="1">
      <c r="A43" s="488">
        <f>(A14+A28+A41)</f>
        <v>162</v>
      </c>
      <c r="B43" s="11"/>
      <c r="C43" s="11"/>
      <c r="D43" s="11"/>
      <c r="E43" s="11"/>
      <c r="F43" s="11"/>
      <c r="G43" s="11"/>
      <c r="H43" s="11"/>
      <c r="I43" s="11"/>
      <c r="J43" s="11"/>
      <c r="K43" s="11"/>
      <c r="L43" s="11"/>
      <c r="M43" s="326"/>
      <c r="N43" s="11"/>
      <c r="O43" s="393" t="s">
        <v>1042</v>
      </c>
      <c r="P43" s="393" t="s">
        <v>1042</v>
      </c>
      <c r="Q43" s="59"/>
      <c r="R43" s="29"/>
      <c r="S43" s="24"/>
      <c r="T43" s="68"/>
      <c r="U43" s="59"/>
    </row>
    <row r="44" spans="1:37" ht="27.95" customHeight="1">
      <c r="A44" s="11"/>
      <c r="B44" s="11"/>
      <c r="C44" s="11"/>
      <c r="D44" s="11"/>
      <c r="E44" s="11"/>
      <c r="F44" s="11"/>
      <c r="G44" s="11"/>
      <c r="H44" s="11"/>
      <c r="I44" s="11"/>
      <c r="J44" s="11"/>
      <c r="K44" s="11"/>
      <c r="L44" s="11"/>
      <c r="M44" s="326"/>
      <c r="N44" s="531">
        <f>N41+N28+N14</f>
        <v>138</v>
      </c>
      <c r="P44" s="59"/>
      <c r="Q44" s="59"/>
      <c r="R44" s="29"/>
      <c r="S44" s="24"/>
      <c r="T44" s="59"/>
      <c r="U44" s="59"/>
      <c r="AB44" s="557">
        <f>SUM(AB2:AB43)</f>
        <v>150</v>
      </c>
    </row>
    <row r="45" spans="1:37" ht="44.25" customHeight="1">
      <c r="A45" s="47"/>
      <c r="B45" s="11"/>
      <c r="C45" s="11"/>
      <c r="D45" s="11"/>
      <c r="E45" s="11"/>
      <c r="F45" s="11"/>
      <c r="G45" s="11"/>
      <c r="H45" s="11"/>
      <c r="I45" s="11"/>
      <c r="J45" s="11"/>
      <c r="K45" s="11"/>
      <c r="L45" s="11"/>
      <c r="M45" s="11"/>
      <c r="N45" s="555" t="s">
        <v>2946</v>
      </c>
      <c r="P45" s="59"/>
      <c r="Q45" s="59"/>
      <c r="R45" s="29"/>
      <c r="S45" s="24"/>
      <c r="T45" s="59"/>
      <c r="U45" s="59"/>
      <c r="AB45" s="556" t="s">
        <v>2947</v>
      </c>
    </row>
    <row r="46" spans="1:37" ht="45" customHeight="1">
      <c r="N46" s="9">
        <f>N13+N26+N39</f>
        <v>22</v>
      </c>
      <c r="O46" s="9" t="s">
        <v>3572</v>
      </c>
      <c r="P46" s="59"/>
      <c r="Q46" s="59"/>
      <c r="R46" s="29"/>
      <c r="S46" s="59"/>
      <c r="T46" s="59"/>
      <c r="U46" s="59"/>
    </row>
    <row r="47" spans="1:37" ht="45" customHeight="1">
      <c r="P47" s="59"/>
      <c r="Q47" s="59"/>
      <c r="R47" s="29"/>
      <c r="S47" s="59"/>
      <c r="T47" s="59"/>
      <c r="U47" s="59"/>
    </row>
    <row r="48" spans="1:37" ht="45" customHeight="1">
      <c r="P48" s="59"/>
      <c r="Q48" s="59"/>
      <c r="R48" s="29"/>
      <c r="S48" s="59"/>
      <c r="T48" s="59"/>
      <c r="U48" s="59"/>
    </row>
    <row r="49" spans="16:21" ht="45" customHeight="1">
      <c r="P49" s="59"/>
      <c r="Q49" s="59"/>
      <c r="R49" s="29"/>
      <c r="S49" s="59"/>
      <c r="T49" s="59"/>
      <c r="U49" s="59"/>
    </row>
    <row r="50" spans="16:21" ht="45" customHeight="1">
      <c r="P50" s="59"/>
      <c r="Q50" s="59"/>
      <c r="R50" s="29"/>
      <c r="S50" s="59"/>
      <c r="T50" s="59"/>
      <c r="U50" s="59"/>
    </row>
    <row r="51" spans="16:21">
      <c r="P51" s="59"/>
      <c r="Q51" s="59"/>
      <c r="R51" s="29"/>
      <c r="S51" s="59"/>
      <c r="T51" s="59"/>
      <c r="U51" s="59"/>
    </row>
    <row r="52" spans="16:21">
      <c r="P52" s="59"/>
      <c r="Q52" s="59"/>
      <c r="R52" s="29"/>
      <c r="S52" s="59"/>
      <c r="T52" s="59"/>
      <c r="U52" s="59"/>
    </row>
    <row r="53" spans="16:21">
      <c r="P53" s="59"/>
      <c r="Q53" s="59"/>
      <c r="R53" s="29"/>
      <c r="S53" s="59"/>
      <c r="T53" s="59"/>
      <c r="U53" s="59"/>
    </row>
    <row r="54" spans="16:21">
      <c r="P54" s="59"/>
      <c r="Q54" s="59"/>
      <c r="R54" s="29"/>
      <c r="S54" s="59"/>
      <c r="T54" s="59"/>
      <c r="U54" s="59"/>
    </row>
    <row r="55" spans="16:21">
      <c r="P55" s="59"/>
      <c r="Q55" s="59"/>
      <c r="R55" s="29"/>
      <c r="S55" s="59"/>
      <c r="T55" s="59"/>
      <c r="U55" s="59"/>
    </row>
    <row r="56" spans="16:21">
      <c r="P56" s="59"/>
      <c r="Q56" s="59"/>
      <c r="R56" s="29"/>
      <c r="S56" s="59"/>
      <c r="T56" s="59"/>
      <c r="U56" s="59"/>
    </row>
    <row r="57" spans="16:21">
      <c r="P57" s="59"/>
      <c r="Q57" s="59"/>
      <c r="R57" s="29"/>
      <c r="S57" s="59"/>
      <c r="T57" s="59"/>
      <c r="U57" s="59"/>
    </row>
    <row r="58" spans="16:21">
      <c r="P58" s="59"/>
      <c r="Q58" s="59"/>
      <c r="R58" s="29"/>
      <c r="S58" s="59"/>
      <c r="T58" s="59"/>
      <c r="U58" s="59"/>
    </row>
    <row r="59" spans="16:21">
      <c r="P59" s="59"/>
      <c r="Q59" s="59"/>
      <c r="R59" s="29"/>
      <c r="S59" s="59"/>
      <c r="T59" s="59"/>
      <c r="U59" s="59"/>
    </row>
    <row r="60" spans="16:21">
      <c r="P60" s="59"/>
      <c r="Q60" s="59"/>
      <c r="R60" s="29"/>
      <c r="S60" s="59"/>
      <c r="T60" s="59"/>
      <c r="U60" s="59"/>
    </row>
    <row r="61" spans="16:21">
      <c r="P61" s="59"/>
      <c r="Q61" s="59"/>
      <c r="R61" s="29"/>
      <c r="S61" s="59"/>
      <c r="T61" s="59"/>
      <c r="U61" s="59"/>
    </row>
    <row r="62" spans="16:21">
      <c r="P62" s="59"/>
      <c r="Q62" s="59"/>
      <c r="R62" s="29"/>
      <c r="S62" s="59"/>
      <c r="T62" s="59"/>
      <c r="U62" s="59"/>
    </row>
    <row r="63" spans="16:21">
      <c r="P63" s="59"/>
      <c r="Q63" s="59"/>
      <c r="R63" s="29"/>
      <c r="S63" s="59"/>
      <c r="T63" s="59"/>
      <c r="U63" s="59"/>
    </row>
    <row r="64" spans="16:21">
      <c r="P64" s="59"/>
      <c r="Q64" s="59"/>
      <c r="R64" s="29"/>
      <c r="S64" s="59"/>
      <c r="T64" s="59"/>
      <c r="U64" s="59"/>
    </row>
    <row r="65" spans="16:21">
      <c r="P65" s="59"/>
      <c r="Q65" s="59"/>
      <c r="R65" s="29"/>
      <c r="S65" s="59"/>
      <c r="T65" s="59"/>
      <c r="U65" s="59"/>
    </row>
    <row r="66" spans="16:21">
      <c r="P66" s="59"/>
      <c r="Q66" s="59"/>
      <c r="R66" s="29"/>
      <c r="S66" s="59"/>
      <c r="T66" s="59"/>
      <c r="U66" s="59"/>
    </row>
    <row r="67" spans="16:21">
      <c r="P67" s="59"/>
      <c r="Q67" s="59"/>
      <c r="R67" s="29"/>
      <c r="S67" s="59"/>
      <c r="T67" s="59"/>
      <c r="U67" s="59"/>
    </row>
    <row r="68" spans="16:21">
      <c r="P68" s="59"/>
      <c r="Q68" s="59"/>
      <c r="R68" s="29"/>
      <c r="S68" s="59"/>
      <c r="T68" s="59"/>
      <c r="U68" s="59"/>
    </row>
    <row r="69" spans="16:21">
      <c r="P69" s="59"/>
      <c r="Q69" s="59"/>
      <c r="R69" s="29"/>
      <c r="S69" s="59"/>
      <c r="T69" s="59"/>
      <c r="U69" s="59"/>
    </row>
    <row r="70" spans="16:21">
      <c r="P70" s="59"/>
      <c r="Q70" s="59"/>
      <c r="R70" s="29"/>
      <c r="S70" s="59"/>
      <c r="T70" s="59"/>
      <c r="U70" s="59"/>
    </row>
    <row r="71" spans="16:21">
      <c r="P71" s="59"/>
      <c r="Q71" s="59"/>
      <c r="R71" s="29"/>
      <c r="S71" s="59"/>
      <c r="T71" s="59"/>
      <c r="U71" s="59"/>
    </row>
    <row r="72" spans="16:21">
      <c r="P72" s="59"/>
      <c r="Q72" s="59"/>
      <c r="R72" s="29"/>
      <c r="S72" s="59"/>
      <c r="T72" s="59"/>
      <c r="U72" s="59"/>
    </row>
    <row r="73" spans="16:21">
      <c r="P73" s="59"/>
      <c r="Q73" s="59"/>
      <c r="R73" s="29"/>
      <c r="S73" s="59"/>
      <c r="T73" s="59"/>
      <c r="U73" s="59"/>
    </row>
    <row r="74" spans="16:21">
      <c r="P74" s="59"/>
      <c r="Q74" s="59"/>
      <c r="R74" s="29"/>
      <c r="S74" s="59"/>
      <c r="T74" s="59"/>
      <c r="U74" s="59"/>
    </row>
    <row r="75" spans="16:21">
      <c r="P75" s="59"/>
      <c r="Q75" s="59"/>
      <c r="R75" s="29"/>
      <c r="S75" s="59"/>
      <c r="T75" s="59"/>
      <c r="U75" s="59"/>
    </row>
    <row r="76" spans="16:21">
      <c r="P76" s="59"/>
      <c r="Q76" s="59"/>
      <c r="R76" s="29"/>
      <c r="S76" s="59"/>
      <c r="T76" s="59"/>
      <c r="U76" s="59"/>
    </row>
    <row r="77" spans="16:21">
      <c r="P77" s="59"/>
      <c r="Q77" s="59"/>
      <c r="R77" s="29"/>
      <c r="S77" s="59"/>
      <c r="T77" s="59"/>
      <c r="U77" s="59"/>
    </row>
    <row r="78" spans="16:21">
      <c r="P78" s="59"/>
      <c r="Q78" s="59"/>
      <c r="R78" s="29"/>
      <c r="S78" s="59"/>
      <c r="T78" s="59"/>
      <c r="U78" s="59"/>
    </row>
    <row r="79" spans="16:21">
      <c r="P79" s="59"/>
      <c r="Q79" s="59"/>
      <c r="R79" s="29"/>
      <c r="S79" s="59"/>
      <c r="T79" s="59"/>
      <c r="U79" s="59"/>
    </row>
    <row r="80" spans="16:21">
      <c r="P80" s="59"/>
      <c r="Q80" s="59"/>
      <c r="R80" s="29"/>
      <c r="S80" s="59"/>
      <c r="T80" s="59"/>
      <c r="U80" s="59"/>
    </row>
    <row r="81" spans="16:21">
      <c r="P81" s="59"/>
      <c r="Q81" s="59"/>
      <c r="R81" s="29"/>
      <c r="S81" s="59"/>
      <c r="T81" s="59"/>
      <c r="U81" s="59"/>
    </row>
    <row r="82" spans="16:21">
      <c r="P82" s="59"/>
      <c r="Q82" s="59"/>
      <c r="R82" s="29"/>
      <c r="S82" s="59"/>
      <c r="T82" s="59"/>
      <c r="U82" s="59"/>
    </row>
    <row r="83" spans="16:21">
      <c r="P83" s="59"/>
      <c r="Q83" s="59"/>
      <c r="R83" s="29"/>
      <c r="S83" s="59"/>
      <c r="T83" s="59"/>
      <c r="U83" s="59"/>
    </row>
    <row r="84" spans="16:21">
      <c r="P84" s="59"/>
      <c r="Q84" s="59"/>
      <c r="R84" s="29"/>
      <c r="S84" s="59"/>
      <c r="T84" s="59"/>
      <c r="U84" s="59"/>
    </row>
    <row r="85" spans="16:21">
      <c r="P85" s="59"/>
      <c r="Q85" s="59"/>
      <c r="R85" s="29"/>
      <c r="S85" s="59"/>
      <c r="T85" s="59"/>
      <c r="U85" s="59"/>
    </row>
    <row r="86" spans="16:21">
      <c r="P86" s="59"/>
      <c r="Q86" s="59"/>
      <c r="R86" s="29"/>
      <c r="S86" s="59"/>
      <c r="T86" s="59"/>
      <c r="U86" s="59"/>
    </row>
    <row r="87" spans="16:21">
      <c r="P87" s="59"/>
      <c r="Q87" s="59"/>
      <c r="R87" s="12"/>
      <c r="S87" s="59"/>
      <c r="T87" s="59"/>
      <c r="U87" s="59"/>
    </row>
    <row r="88" spans="16:21">
      <c r="P88" s="59"/>
      <c r="Q88" s="59"/>
      <c r="R88" s="12"/>
      <c r="S88" s="59"/>
      <c r="T88" s="59"/>
      <c r="U88" s="59"/>
    </row>
    <row r="89" spans="16:21">
      <c r="P89" s="59"/>
      <c r="Q89" s="59"/>
      <c r="R89" s="12"/>
      <c r="S89" s="59"/>
      <c r="T89" s="59"/>
      <c r="U89" s="59"/>
    </row>
    <row r="90" spans="16:21">
      <c r="P90" s="59"/>
      <c r="Q90" s="59"/>
      <c r="R90" s="12"/>
      <c r="S90" s="59"/>
      <c r="T90" s="59"/>
      <c r="U90" s="59"/>
    </row>
    <row r="91" spans="16:21">
      <c r="P91" s="59"/>
      <c r="Q91" s="59"/>
      <c r="R91" s="12"/>
      <c r="S91" s="59"/>
      <c r="T91" s="59"/>
      <c r="U91" s="59"/>
    </row>
    <row r="92" spans="16:21">
      <c r="P92" s="59"/>
      <c r="Q92" s="59"/>
      <c r="R92" s="29"/>
      <c r="S92" s="59"/>
      <c r="T92" s="59"/>
      <c r="U92" s="59"/>
    </row>
    <row r="93" spans="16:21">
      <c r="P93" s="59"/>
      <c r="Q93" s="59"/>
      <c r="R93" s="29"/>
      <c r="S93" s="59"/>
      <c r="T93" s="59"/>
      <c r="U93" s="59"/>
    </row>
    <row r="94" spans="16:21">
      <c r="P94" s="59"/>
      <c r="Q94" s="59"/>
      <c r="R94" s="59"/>
      <c r="S94" s="59"/>
      <c r="T94" s="59"/>
      <c r="U94" s="59"/>
    </row>
    <row r="95" spans="16:21">
      <c r="P95" s="70"/>
      <c r="Q95" s="59"/>
      <c r="R95" s="59"/>
      <c r="S95" s="59"/>
      <c r="T95" s="59"/>
      <c r="U95" s="59"/>
    </row>
    <row r="96" spans="16:21">
      <c r="P96" s="57"/>
      <c r="Q96" s="24"/>
      <c r="R96" s="24"/>
      <c r="S96" s="24"/>
      <c r="T96" s="24"/>
      <c r="U96" s="24"/>
    </row>
    <row r="97" spans="16:21">
      <c r="P97" s="24"/>
      <c r="Q97" s="24"/>
      <c r="R97" s="24"/>
      <c r="S97" s="24"/>
      <c r="T97" s="24"/>
      <c r="U97" s="24"/>
    </row>
    <row r="98" spans="16:21">
      <c r="P98" s="71"/>
      <c r="Q98" s="24"/>
      <c r="R98" s="24"/>
      <c r="S98" s="24"/>
      <c r="T98" s="24"/>
      <c r="U98" s="24"/>
    </row>
    <row r="99" spans="16:21">
      <c r="P99" s="24"/>
      <c r="Q99" s="24"/>
      <c r="R99" s="24"/>
      <c r="S99" s="24"/>
      <c r="T99" s="24"/>
      <c r="U99" s="24"/>
    </row>
    <row r="100" spans="16:21">
      <c r="P100" s="24"/>
      <c r="Q100" s="24"/>
      <c r="R100" s="24"/>
      <c r="S100" s="24"/>
      <c r="T100" s="24"/>
      <c r="U100" s="24"/>
    </row>
    <row r="101" spans="16:21">
      <c r="P101" s="24"/>
      <c r="Q101" s="24"/>
      <c r="R101" s="24"/>
      <c r="S101" s="24"/>
      <c r="T101" s="24"/>
      <c r="U101" s="24"/>
    </row>
    <row r="102" spans="16:21">
      <c r="P102" s="24"/>
      <c r="Q102" s="24"/>
      <c r="R102" s="24"/>
      <c r="S102" s="24"/>
      <c r="T102" s="24"/>
      <c r="U102" s="24"/>
    </row>
    <row r="103" spans="16:21">
      <c r="P103" s="24"/>
      <c r="Q103" s="24"/>
      <c r="R103" s="24"/>
      <c r="S103" s="24"/>
      <c r="T103" s="24"/>
      <c r="U103" s="24"/>
    </row>
    <row r="104" spans="16:21">
      <c r="P104" s="24"/>
      <c r="Q104" s="24"/>
      <c r="R104" s="24"/>
      <c r="S104" s="24"/>
      <c r="T104" s="24"/>
      <c r="U104" s="24"/>
    </row>
    <row r="105" spans="16:21">
      <c r="P105" s="24"/>
      <c r="Q105" s="24"/>
      <c r="R105" s="24"/>
      <c r="S105" s="24"/>
      <c r="T105" s="24"/>
      <c r="U105" s="24"/>
    </row>
    <row r="106" spans="16:21">
      <c r="P106" s="24"/>
      <c r="Q106" s="24"/>
      <c r="R106" s="24"/>
      <c r="S106" s="24"/>
      <c r="T106" s="24"/>
      <c r="U106" s="24"/>
    </row>
    <row r="107" spans="16:21">
      <c r="P107" s="24"/>
      <c r="Q107" s="24"/>
      <c r="R107" s="24"/>
      <c r="S107" s="24"/>
      <c r="T107" s="24"/>
      <c r="U107" s="24"/>
    </row>
    <row r="108" spans="16:21">
      <c r="P108" s="24"/>
      <c r="Q108" s="24"/>
      <c r="R108" s="24"/>
      <c r="S108" s="24"/>
      <c r="T108" s="24"/>
      <c r="U108" s="24"/>
    </row>
    <row r="109" spans="16:21">
      <c r="P109" s="24"/>
      <c r="Q109" s="24"/>
      <c r="R109" s="24"/>
      <c r="S109" s="24"/>
      <c r="T109" s="24"/>
      <c r="U109" s="24"/>
    </row>
    <row r="110" spans="16:21">
      <c r="P110" s="24"/>
      <c r="Q110" s="24"/>
      <c r="R110" s="24"/>
      <c r="S110" s="24"/>
      <c r="T110" s="24"/>
      <c r="U110" s="24"/>
    </row>
    <row r="111" spans="16:21">
      <c r="P111" s="24"/>
      <c r="Q111" s="24"/>
      <c r="R111" s="24"/>
      <c r="S111" s="24"/>
      <c r="T111" s="24"/>
      <c r="U111" s="24"/>
    </row>
    <row r="112" spans="16:21">
      <c r="P112" s="24"/>
      <c r="Q112" s="24"/>
      <c r="R112" s="24"/>
      <c r="S112" s="24"/>
      <c r="T112" s="24"/>
      <c r="U112" s="24"/>
    </row>
    <row r="113" spans="16:21">
      <c r="P113" s="24"/>
      <c r="Q113" s="24"/>
      <c r="R113" s="24"/>
      <c r="S113" s="24"/>
      <c r="T113" s="24"/>
      <c r="U113" s="24"/>
    </row>
    <row r="114" spans="16:21">
      <c r="P114" s="24"/>
      <c r="Q114" s="24"/>
      <c r="R114" s="24"/>
      <c r="S114" s="24"/>
      <c r="T114" s="24"/>
      <c r="U114" s="24"/>
    </row>
    <row r="115" spans="16:21">
      <c r="P115" s="24"/>
      <c r="Q115" s="24"/>
      <c r="R115" s="24"/>
      <c r="S115" s="24"/>
      <c r="T115" s="24"/>
      <c r="U115" s="24"/>
    </row>
    <row r="116" spans="16:21">
      <c r="P116" s="24"/>
      <c r="Q116" s="24"/>
      <c r="R116" s="24"/>
      <c r="S116" s="24"/>
      <c r="T116" s="24"/>
      <c r="U116" s="24"/>
    </row>
    <row r="117" spans="16:21">
      <c r="P117" s="24"/>
      <c r="Q117" s="24"/>
      <c r="R117" s="24"/>
      <c r="S117" s="24"/>
      <c r="T117" s="24"/>
      <c r="U117" s="24"/>
    </row>
    <row r="118" spans="16:21">
      <c r="P118" s="24"/>
      <c r="Q118" s="24"/>
      <c r="R118" s="24"/>
      <c r="S118" s="24"/>
      <c r="T118" s="24"/>
      <c r="U118" s="24"/>
    </row>
    <row r="119" spans="16:21">
      <c r="P119" s="24"/>
      <c r="Q119" s="24"/>
      <c r="R119" s="24"/>
      <c r="S119" s="24"/>
      <c r="T119" s="24"/>
      <c r="U119" s="24"/>
    </row>
    <row r="120" spans="16:21">
      <c r="P120" s="24"/>
      <c r="Q120" s="24"/>
      <c r="R120" s="24"/>
      <c r="S120" s="24"/>
      <c r="T120" s="24"/>
      <c r="U120" s="24"/>
    </row>
    <row r="121" spans="16:21">
      <c r="P121" s="24"/>
      <c r="Q121" s="24"/>
      <c r="R121" s="24"/>
      <c r="S121" s="24"/>
      <c r="T121" s="24"/>
      <c r="U121" s="24"/>
    </row>
    <row r="122" spans="16:21">
      <c r="P122" s="24"/>
      <c r="Q122" s="24"/>
      <c r="R122" s="24"/>
      <c r="S122" s="24"/>
      <c r="T122" s="24"/>
      <c r="U122" s="24"/>
    </row>
    <row r="123" spans="16:21">
      <c r="P123" s="24"/>
      <c r="Q123" s="24"/>
      <c r="R123" s="24"/>
      <c r="S123" s="24"/>
      <c r="T123" s="24"/>
      <c r="U123" s="24"/>
    </row>
    <row r="124" spans="16:21">
      <c r="P124" s="24"/>
      <c r="Q124" s="24"/>
      <c r="R124" s="24"/>
      <c r="S124" s="24"/>
      <c r="T124" s="24"/>
      <c r="U124" s="24"/>
    </row>
    <row r="125" spans="16:21">
      <c r="P125" s="24"/>
      <c r="Q125" s="24"/>
      <c r="R125" s="24"/>
      <c r="S125" s="24"/>
      <c r="T125" s="24"/>
      <c r="U125" s="24"/>
    </row>
    <row r="126" spans="16:21">
      <c r="P126" s="24"/>
      <c r="Q126" s="24"/>
      <c r="R126" s="24"/>
      <c r="S126" s="24"/>
      <c r="T126" s="24"/>
      <c r="U126" s="24"/>
    </row>
    <row r="127" spans="16:21">
      <c r="P127" s="24"/>
      <c r="Q127" s="24"/>
      <c r="R127" s="24"/>
      <c r="S127" s="24"/>
      <c r="T127" s="24"/>
      <c r="U127" s="24"/>
    </row>
    <row r="128" spans="16:21">
      <c r="P128" s="24"/>
      <c r="Q128" s="24"/>
      <c r="R128" s="24"/>
      <c r="S128" s="24"/>
      <c r="T128" s="24"/>
      <c r="U128" s="24"/>
    </row>
    <row r="129" spans="16:21">
      <c r="P129" s="24"/>
      <c r="Q129" s="24"/>
      <c r="R129" s="24"/>
      <c r="S129" s="24"/>
      <c r="T129" s="24"/>
      <c r="U129" s="24"/>
    </row>
    <row r="130" spans="16:21">
      <c r="P130" s="24"/>
      <c r="Q130" s="24"/>
      <c r="R130" s="24"/>
      <c r="S130" s="24"/>
      <c r="T130" s="24"/>
      <c r="U130" s="24"/>
    </row>
    <row r="131" spans="16:21">
      <c r="P131" s="24"/>
      <c r="Q131" s="24"/>
      <c r="R131" s="24"/>
      <c r="S131" s="24"/>
      <c r="T131" s="24"/>
      <c r="U131" s="24"/>
    </row>
    <row r="132" spans="16:21">
      <c r="P132" s="24"/>
      <c r="Q132" s="24"/>
      <c r="R132" s="24"/>
      <c r="S132" s="24"/>
      <c r="T132" s="24"/>
      <c r="U132" s="24"/>
    </row>
    <row r="133" spans="16:21">
      <c r="P133" s="24"/>
      <c r="Q133" s="24"/>
      <c r="R133" s="24"/>
      <c r="S133" s="24"/>
      <c r="T133" s="24"/>
      <c r="U133" s="24"/>
    </row>
    <row r="134" spans="16:21">
      <c r="P134" s="24"/>
      <c r="Q134" s="24"/>
      <c r="R134" s="24"/>
      <c r="S134" s="24"/>
      <c r="T134" s="24"/>
      <c r="U134" s="24"/>
    </row>
    <row r="135" spans="16:21">
      <c r="P135" s="24"/>
      <c r="Q135" s="24"/>
      <c r="R135" s="24"/>
      <c r="S135" s="24"/>
      <c r="T135" s="24"/>
      <c r="U135" s="24"/>
    </row>
    <row r="136" spans="16:21">
      <c r="P136" s="24"/>
      <c r="Q136" s="24"/>
      <c r="R136" s="24"/>
      <c r="S136" s="24"/>
      <c r="T136" s="24"/>
      <c r="U136" s="24"/>
    </row>
    <row r="137" spans="16:21">
      <c r="P137" s="24"/>
      <c r="Q137" s="24"/>
      <c r="R137" s="24"/>
      <c r="S137" s="24"/>
      <c r="T137" s="24"/>
      <c r="U137" s="24"/>
    </row>
    <row r="138" spans="16:21">
      <c r="P138" s="24"/>
      <c r="Q138" s="24"/>
      <c r="R138" s="24"/>
      <c r="S138" s="24"/>
      <c r="T138" s="24"/>
      <c r="U138" s="24"/>
    </row>
    <row r="139" spans="16:21">
      <c r="P139" s="24"/>
      <c r="Q139" s="24"/>
      <c r="R139" s="24"/>
      <c r="S139" s="24"/>
      <c r="T139" s="24"/>
      <c r="U139" s="24"/>
    </row>
    <row r="140" spans="16:21">
      <c r="P140" s="24"/>
      <c r="Q140" s="24"/>
      <c r="R140" s="24"/>
      <c r="S140" s="24"/>
      <c r="T140" s="24"/>
      <c r="U140" s="24"/>
    </row>
    <row r="141" spans="16:21">
      <c r="P141" s="24"/>
      <c r="Q141" s="24"/>
      <c r="R141" s="24"/>
      <c r="S141" s="24"/>
      <c r="T141" s="24"/>
      <c r="U141" s="24"/>
    </row>
    <row r="142" spans="16:21">
      <c r="P142" s="24"/>
      <c r="Q142" s="24"/>
      <c r="R142" s="24"/>
      <c r="S142" s="24"/>
      <c r="T142" s="24"/>
      <c r="U142" s="24"/>
    </row>
    <row r="143" spans="16:21">
      <c r="P143" s="24"/>
      <c r="Q143" s="24"/>
      <c r="R143" s="24"/>
      <c r="S143" s="24"/>
      <c r="T143" s="24"/>
      <c r="U143" s="24"/>
    </row>
    <row r="144" spans="16:21">
      <c r="P144" s="24"/>
      <c r="Q144" s="24"/>
      <c r="R144" s="24"/>
      <c r="S144" s="24"/>
      <c r="T144" s="24"/>
      <c r="U144" s="24"/>
    </row>
  </sheetData>
  <phoneticPr fontId="67" type="noConversion"/>
  <pageMargins left="0.7" right="0.7" top="0.75" bottom="0.75" header="0.3" footer="0.3"/>
  <pageSetup paperSize="9"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AN168"/>
  <sheetViews>
    <sheetView zoomScale="80" zoomScaleNormal="80" workbookViewId="0">
      <pane ySplit="2" topLeftCell="A3" activePane="bottomLeft" state="frozen"/>
      <selection pane="bottomLeft" activeCell="M2" sqref="M2:O9"/>
    </sheetView>
  </sheetViews>
  <sheetFormatPr defaultColWidth="10.875" defaultRowHeight="11.25"/>
  <cols>
    <col min="1" max="1" width="8.875" style="9" customWidth="1"/>
    <col min="2" max="7" width="3.625" style="545" customWidth="1"/>
    <col min="8" max="8" width="4.875" style="545" customWidth="1"/>
    <col min="9" max="9" width="5.125" style="545" customWidth="1"/>
    <col min="10" max="10" width="17" style="545" customWidth="1"/>
    <col min="11" max="11" width="30.125" style="9" customWidth="1"/>
    <col min="12" max="12" width="72.375" style="9" customWidth="1"/>
    <col min="13" max="14" width="11.875" style="9" customWidth="1"/>
    <col min="15" max="15" width="7.875" style="9" customWidth="1"/>
    <col min="16" max="20" width="11.875" style="9" customWidth="1"/>
    <col min="21" max="16384" width="10.875" style="9"/>
  </cols>
  <sheetData>
    <row r="1" spans="1:40" s="53" customFormat="1" ht="15.75">
      <c r="A1" s="258" t="s">
        <v>3576</v>
      </c>
      <c r="B1" s="757"/>
      <c r="C1" s="757"/>
      <c r="D1" s="757"/>
      <c r="E1" s="757"/>
      <c r="F1" s="757"/>
      <c r="G1" s="102"/>
      <c r="H1" s="798" t="s">
        <v>3573</v>
      </c>
      <c r="I1" s="799" t="s">
        <v>3574</v>
      </c>
      <c r="J1" s="824"/>
      <c r="K1" s="23" t="s">
        <v>3577</v>
      </c>
      <c r="W1" s="54"/>
      <c r="X1" s="55"/>
      <c r="Y1" s="55"/>
      <c r="Z1" s="55"/>
      <c r="AA1" s="55"/>
      <c r="AB1" s="55"/>
      <c r="AD1" s="56"/>
      <c r="AE1" s="56"/>
      <c r="AF1" s="56"/>
      <c r="AG1" s="56"/>
      <c r="AH1" s="56"/>
      <c r="AI1" s="56"/>
      <c r="AJ1" s="56"/>
      <c r="AK1" s="56"/>
      <c r="AL1" s="56"/>
      <c r="AM1" s="57"/>
      <c r="AN1" s="57"/>
    </row>
    <row r="2" spans="1:40" s="53" customFormat="1" ht="15.75">
      <c r="A2" s="119" t="s">
        <v>1039</v>
      </c>
      <c r="B2" s="758" t="s">
        <v>3481</v>
      </c>
      <c r="C2" s="758" t="s">
        <v>3506</v>
      </c>
      <c r="D2" s="758" t="s">
        <v>3505</v>
      </c>
      <c r="E2" s="758" t="s">
        <v>3504</v>
      </c>
      <c r="F2" s="758" t="s">
        <v>3551</v>
      </c>
      <c r="G2" s="758" t="s">
        <v>3550</v>
      </c>
      <c r="H2" s="758" t="s">
        <v>1062</v>
      </c>
      <c r="I2" s="758" t="s">
        <v>1062</v>
      </c>
      <c r="J2" s="758" t="s">
        <v>3553</v>
      </c>
      <c r="K2" s="119" t="s">
        <v>1037</v>
      </c>
      <c r="L2" s="119" t="s">
        <v>1040</v>
      </c>
      <c r="M2" s="1268" t="s">
        <v>3699</v>
      </c>
      <c r="N2" s="1265"/>
      <c r="O2" s="119" t="s">
        <v>2964</v>
      </c>
      <c r="W2" s="54"/>
      <c r="X2" s="55"/>
      <c r="Y2" s="55"/>
      <c r="Z2" s="55"/>
      <c r="AA2" s="55"/>
      <c r="AB2" s="55"/>
      <c r="AD2" s="56"/>
      <c r="AE2" s="56"/>
      <c r="AF2" s="56"/>
      <c r="AG2" s="56"/>
      <c r="AH2" s="56"/>
      <c r="AI2" s="56"/>
      <c r="AJ2" s="56"/>
      <c r="AK2" s="56"/>
      <c r="AL2" s="56"/>
      <c r="AM2" s="57"/>
      <c r="AN2" s="57"/>
    </row>
    <row r="3" spans="1:40" ht="12" customHeight="1">
      <c r="A3" s="121">
        <v>1</v>
      </c>
      <c r="B3" s="767"/>
      <c r="C3" s="767"/>
      <c r="D3" s="767"/>
      <c r="E3" s="767"/>
      <c r="F3" s="767">
        <v>1</v>
      </c>
      <c r="G3" s="767">
        <v>1</v>
      </c>
      <c r="H3" s="839">
        <v>2</v>
      </c>
      <c r="I3" s="836">
        <v>2</v>
      </c>
      <c r="J3" s="932" t="s">
        <v>3578</v>
      </c>
      <c r="K3" s="611" t="s">
        <v>1032</v>
      </c>
      <c r="L3" s="149" t="s">
        <v>1041</v>
      </c>
      <c r="M3" s="1264" t="s">
        <v>3858</v>
      </c>
      <c r="N3" s="1265"/>
      <c r="O3" s="841">
        <v>131</v>
      </c>
      <c r="U3" s="11"/>
      <c r="W3" s="59"/>
      <c r="AI3" s="63"/>
      <c r="AJ3" s="62"/>
      <c r="AK3" s="63"/>
      <c r="AL3" s="63"/>
      <c r="AM3" s="62"/>
      <c r="AN3" s="63"/>
    </row>
    <row r="4" spans="1:40" ht="12" customHeight="1">
      <c r="A4" s="121">
        <v>2</v>
      </c>
      <c r="B4" s="767">
        <v>2</v>
      </c>
      <c r="C4" s="767"/>
      <c r="D4" s="767"/>
      <c r="E4" s="767"/>
      <c r="F4" s="767"/>
      <c r="G4" s="767">
        <v>2</v>
      </c>
      <c r="H4" s="767"/>
      <c r="I4" s="767"/>
      <c r="J4" s="932"/>
      <c r="K4" s="611" t="s">
        <v>1033</v>
      </c>
      <c r="L4" s="149" t="s">
        <v>2411</v>
      </c>
      <c r="M4" s="1264" t="s">
        <v>3859</v>
      </c>
      <c r="N4" s="1265"/>
      <c r="O4" s="841"/>
      <c r="U4" s="11"/>
      <c r="W4" s="59"/>
      <c r="AI4" s="63"/>
      <c r="AJ4" s="62"/>
      <c r="AK4" s="63"/>
      <c r="AL4" s="63"/>
      <c r="AM4" s="62"/>
      <c r="AN4" s="63"/>
    </row>
    <row r="5" spans="1:40" ht="12" customHeight="1">
      <c r="A5" s="121">
        <v>3</v>
      </c>
      <c r="B5" s="767"/>
      <c r="C5" s="767"/>
      <c r="D5" s="767"/>
      <c r="E5" s="767"/>
      <c r="F5" s="767"/>
      <c r="G5" s="767"/>
      <c r="H5" s="767"/>
      <c r="I5" s="767"/>
      <c r="J5" s="932"/>
      <c r="K5" s="611" t="s">
        <v>1034</v>
      </c>
      <c r="L5" s="430" t="s">
        <v>2412</v>
      </c>
      <c r="M5" s="1264" t="s">
        <v>3857</v>
      </c>
      <c r="N5" s="1265"/>
      <c r="O5" s="841"/>
      <c r="U5" s="11"/>
      <c r="W5" s="59"/>
      <c r="AI5" s="63"/>
      <c r="AJ5" s="62"/>
      <c r="AK5" s="64"/>
      <c r="AL5" s="63"/>
      <c r="AM5" s="62"/>
      <c r="AN5" s="63"/>
    </row>
    <row r="6" spans="1:40" ht="12" customHeight="1">
      <c r="A6" s="121">
        <v>4</v>
      </c>
      <c r="B6" s="767"/>
      <c r="C6" s="767"/>
      <c r="D6" s="767">
        <v>3</v>
      </c>
      <c r="E6" s="767"/>
      <c r="F6" s="767"/>
      <c r="G6" s="767">
        <v>3</v>
      </c>
      <c r="H6" s="767"/>
      <c r="I6" s="767"/>
      <c r="J6" s="932"/>
      <c r="K6" s="611" t="s">
        <v>1035</v>
      </c>
      <c r="L6" s="150" t="s">
        <v>1073</v>
      </c>
      <c r="M6" s="1264" t="s">
        <v>3860</v>
      </c>
      <c r="N6" s="1265"/>
      <c r="O6" s="841"/>
      <c r="U6" s="11"/>
      <c r="W6" s="59"/>
      <c r="AI6" s="63"/>
      <c r="AJ6" s="62"/>
      <c r="AK6" s="64"/>
      <c r="AL6" s="63"/>
      <c r="AM6" s="62"/>
      <c r="AN6" s="63"/>
    </row>
    <row r="7" spans="1:40" ht="12" customHeight="1">
      <c r="A7" s="121">
        <v>5</v>
      </c>
      <c r="B7" s="767"/>
      <c r="C7" s="767"/>
      <c r="D7" s="767"/>
      <c r="E7" s="767"/>
      <c r="F7" s="767"/>
      <c r="G7" s="767"/>
      <c r="H7" s="767"/>
      <c r="I7" s="767"/>
      <c r="J7" s="932"/>
      <c r="K7" s="611" t="s">
        <v>1036</v>
      </c>
      <c r="L7" s="432" t="s">
        <v>2419</v>
      </c>
      <c r="M7" s="1264" t="s">
        <v>3861</v>
      </c>
      <c r="N7" s="1265"/>
      <c r="O7" s="841"/>
      <c r="R7" s="11"/>
      <c r="T7" s="11"/>
      <c r="U7" s="11"/>
      <c r="W7" s="59"/>
      <c r="AI7" s="63"/>
      <c r="AJ7" s="62"/>
      <c r="AK7" s="64"/>
      <c r="AL7" s="63"/>
      <c r="AM7" s="62"/>
      <c r="AN7" s="24"/>
    </row>
    <row r="8" spans="1:40" ht="12" customHeight="1">
      <c r="A8" s="121">
        <v>6</v>
      </c>
      <c r="B8" s="767"/>
      <c r="C8" s="767"/>
      <c r="D8" s="767"/>
      <c r="E8" s="767"/>
      <c r="F8" s="767"/>
      <c r="G8" s="767"/>
      <c r="H8" s="767"/>
      <c r="I8" s="767"/>
      <c r="J8" s="932"/>
      <c r="K8" s="611" t="s">
        <v>3015</v>
      </c>
      <c r="M8" s="1264" t="s">
        <v>3862</v>
      </c>
      <c r="N8" s="1265"/>
      <c r="O8" s="841"/>
      <c r="R8" s="11"/>
      <c r="T8" s="11"/>
      <c r="U8" s="11"/>
      <c r="W8" s="59"/>
      <c r="AI8" s="63"/>
      <c r="AJ8" s="62"/>
      <c r="AK8" s="64"/>
      <c r="AL8" s="63"/>
      <c r="AM8" s="62"/>
      <c r="AN8" s="24"/>
    </row>
    <row r="9" spans="1:40" ht="12" customHeight="1">
      <c r="A9" s="121">
        <v>7</v>
      </c>
      <c r="B9" s="767"/>
      <c r="C9" s="767">
        <v>2</v>
      </c>
      <c r="D9" s="767"/>
      <c r="E9" s="767"/>
      <c r="F9" s="767"/>
      <c r="G9" s="767">
        <v>2</v>
      </c>
      <c r="H9" s="767"/>
      <c r="I9" s="767"/>
      <c r="J9" s="932"/>
      <c r="K9" s="611" t="s">
        <v>256</v>
      </c>
      <c r="L9" s="149" t="s">
        <v>2418</v>
      </c>
      <c r="M9" s="1264" t="s">
        <v>3863</v>
      </c>
      <c r="N9" s="1265"/>
      <c r="O9" s="841">
        <v>7</v>
      </c>
      <c r="P9" s="11"/>
      <c r="R9" s="11"/>
      <c r="T9" s="11"/>
      <c r="U9" s="11"/>
      <c r="W9" s="59"/>
      <c r="AI9" s="62"/>
      <c r="AJ9" s="62"/>
      <c r="AK9" s="24"/>
      <c r="AL9" s="63"/>
      <c r="AM9" s="62"/>
      <c r="AN9" s="24"/>
    </row>
    <row r="10" spans="1:40" ht="12" customHeight="1">
      <c r="A10" s="121">
        <v>8</v>
      </c>
      <c r="B10" s="767"/>
      <c r="C10" s="767"/>
      <c r="D10" s="767"/>
      <c r="E10" s="767"/>
      <c r="F10" s="767"/>
      <c r="G10" s="767"/>
      <c r="H10" s="767"/>
      <c r="I10" s="767"/>
      <c r="J10" s="932"/>
      <c r="K10" s="611" t="s">
        <v>312</v>
      </c>
      <c r="L10" s="148"/>
      <c r="N10" s="11"/>
      <c r="P10" s="11"/>
      <c r="R10" s="11"/>
      <c r="T10" s="11"/>
      <c r="U10" s="11"/>
      <c r="W10" s="59"/>
      <c r="AI10" s="62"/>
      <c r="AJ10" s="62"/>
      <c r="AK10" s="24"/>
      <c r="AL10" s="63"/>
      <c r="AM10" s="64"/>
      <c r="AN10" s="24"/>
    </row>
    <row r="11" spans="1:40" ht="12" customHeight="1">
      <c r="A11" s="121">
        <v>9</v>
      </c>
      <c r="B11" s="767"/>
      <c r="C11" s="767"/>
      <c r="D11" s="767">
        <v>4</v>
      </c>
      <c r="E11" s="767"/>
      <c r="F11" s="767"/>
      <c r="G11" s="767">
        <v>4</v>
      </c>
      <c r="H11" s="767"/>
      <c r="I11" s="767"/>
      <c r="J11" s="932"/>
      <c r="K11" s="611" t="s">
        <v>2949</v>
      </c>
      <c r="L11" s="432" t="s">
        <v>2420</v>
      </c>
      <c r="N11" s="11"/>
      <c r="P11" s="11"/>
      <c r="R11" s="11"/>
      <c r="T11" s="11"/>
      <c r="U11" s="11"/>
      <c r="W11" s="59"/>
      <c r="AI11" s="61"/>
      <c r="AJ11" s="62"/>
      <c r="AK11" s="24"/>
      <c r="AL11" s="63"/>
      <c r="AM11" s="64"/>
      <c r="AN11" s="24"/>
    </row>
    <row r="12" spans="1:40" ht="12" customHeight="1">
      <c r="A12" s="121">
        <v>10</v>
      </c>
      <c r="B12" s="767"/>
      <c r="C12" s="767"/>
      <c r="D12" s="767"/>
      <c r="E12" s="767"/>
      <c r="F12" s="767"/>
      <c r="G12" s="767"/>
      <c r="H12" s="767"/>
      <c r="I12" s="767"/>
      <c r="J12" s="932"/>
      <c r="K12" s="611" t="s">
        <v>2950</v>
      </c>
      <c r="N12" s="11"/>
      <c r="P12" s="11"/>
      <c r="R12" s="11"/>
      <c r="T12" s="11"/>
      <c r="U12" s="11"/>
      <c r="W12" s="59"/>
      <c r="AI12" s="61"/>
      <c r="AJ12" s="62"/>
      <c r="AK12" s="24"/>
      <c r="AL12" s="63"/>
      <c r="AM12" s="61"/>
      <c r="AN12" s="24"/>
    </row>
    <row r="13" spans="1:40" ht="12" customHeight="1">
      <c r="A13" s="121">
        <v>11</v>
      </c>
      <c r="B13" s="767"/>
      <c r="C13" s="767"/>
      <c r="D13" s="767"/>
      <c r="E13" s="767"/>
      <c r="F13" s="767"/>
      <c r="G13" s="767"/>
      <c r="H13" s="767"/>
      <c r="I13" s="767"/>
      <c r="J13" s="932"/>
      <c r="K13" s="611" t="s">
        <v>2951</v>
      </c>
      <c r="L13" s="122"/>
      <c r="N13" s="11"/>
      <c r="P13" s="11"/>
      <c r="R13" s="11"/>
      <c r="T13" s="11"/>
      <c r="U13" s="11"/>
      <c r="W13" s="59"/>
      <c r="AI13" s="61"/>
      <c r="AJ13" s="62"/>
      <c r="AK13" s="61"/>
      <c r="AL13" s="61"/>
      <c r="AM13" s="24"/>
      <c r="AN13" s="24"/>
    </row>
    <row r="14" spans="1:40" ht="12" customHeight="1">
      <c r="A14" s="121">
        <v>12</v>
      </c>
      <c r="B14" s="767"/>
      <c r="C14" s="767"/>
      <c r="D14" s="767"/>
      <c r="E14" s="767"/>
      <c r="F14" s="767"/>
      <c r="G14" s="767"/>
      <c r="H14" s="767"/>
      <c r="I14" s="767"/>
      <c r="J14" s="932"/>
      <c r="K14" s="611" t="s">
        <v>2952</v>
      </c>
      <c r="L14" s="122"/>
      <c r="U14" s="11"/>
      <c r="W14" s="59"/>
      <c r="X14" s="60"/>
      <c r="Y14" s="29"/>
      <c r="Z14" s="12"/>
      <c r="AA14" s="29"/>
      <c r="AB14" s="59"/>
      <c r="AD14" s="66"/>
      <c r="AE14" s="61"/>
      <c r="AF14" s="61"/>
      <c r="AG14" s="61"/>
      <c r="AH14" s="61"/>
      <c r="AI14" s="61"/>
      <c r="AJ14" s="61"/>
      <c r="AK14" s="61"/>
      <c r="AL14" s="61"/>
      <c r="AM14" s="24"/>
      <c r="AN14" s="24"/>
    </row>
    <row r="15" spans="1:40" ht="12" customHeight="1">
      <c r="A15" s="121">
        <v>13</v>
      </c>
      <c r="B15" s="767"/>
      <c r="C15" s="767"/>
      <c r="D15" s="767"/>
      <c r="E15" s="767">
        <v>8</v>
      </c>
      <c r="F15" s="767"/>
      <c r="G15" s="767">
        <v>8</v>
      </c>
      <c r="H15" s="767"/>
      <c r="I15" s="767"/>
      <c r="J15" s="932"/>
      <c r="K15" s="611" t="s">
        <v>2953</v>
      </c>
      <c r="M15" s="11"/>
      <c r="N15" s="11"/>
      <c r="O15" s="11"/>
      <c r="P15" s="11"/>
      <c r="Q15" s="11"/>
      <c r="R15" s="11"/>
      <c r="S15" s="11"/>
      <c r="T15" s="11"/>
      <c r="U15" s="11"/>
      <c r="W15" s="59"/>
      <c r="X15" s="60"/>
      <c r="Y15" s="29"/>
      <c r="Z15" s="12"/>
      <c r="AA15" s="29"/>
      <c r="AB15" s="59"/>
      <c r="AD15" s="61"/>
      <c r="AE15" s="61"/>
      <c r="AF15" s="61"/>
      <c r="AG15" s="61"/>
      <c r="AH15" s="61"/>
      <c r="AI15" s="61"/>
      <c r="AJ15" s="61"/>
      <c r="AK15" s="61"/>
      <c r="AL15" s="61"/>
      <c r="AM15" s="24"/>
      <c r="AN15" s="24"/>
    </row>
    <row r="16" spans="1:40" ht="12" customHeight="1">
      <c r="A16" s="121">
        <v>14</v>
      </c>
      <c r="B16" s="767"/>
      <c r="C16" s="767"/>
      <c r="D16" s="767"/>
      <c r="E16" s="767"/>
      <c r="F16" s="767"/>
      <c r="G16" s="767"/>
      <c r="H16" s="767"/>
      <c r="I16" s="767"/>
      <c r="J16" s="932"/>
      <c r="K16" s="611" t="s">
        <v>2954</v>
      </c>
      <c r="M16" s="11"/>
      <c r="N16" s="11"/>
      <c r="O16" s="11"/>
      <c r="P16" s="11"/>
      <c r="Q16" s="11"/>
      <c r="R16" s="11"/>
      <c r="S16" s="11"/>
      <c r="T16" s="11"/>
      <c r="U16" s="11"/>
      <c r="W16" s="59"/>
      <c r="X16" s="60"/>
      <c r="Y16" s="29"/>
      <c r="Z16" s="12"/>
      <c r="AA16" s="29"/>
      <c r="AB16" s="59"/>
      <c r="AD16" s="24"/>
      <c r="AE16" s="65"/>
      <c r="AF16" s="65"/>
      <c r="AG16" s="65"/>
      <c r="AH16" s="65"/>
      <c r="AI16" s="24"/>
      <c r="AJ16" s="24"/>
      <c r="AK16" s="24"/>
      <c r="AL16" s="24"/>
      <c r="AM16" s="24"/>
      <c r="AN16" s="24"/>
    </row>
    <row r="17" spans="1:40" ht="12" customHeight="1">
      <c r="A17" s="121">
        <v>15</v>
      </c>
      <c r="B17" s="767"/>
      <c r="C17" s="767"/>
      <c r="D17" s="767"/>
      <c r="E17" s="767"/>
      <c r="F17" s="767"/>
      <c r="G17" s="767"/>
      <c r="H17" s="767"/>
      <c r="I17" s="767"/>
      <c r="J17" s="932"/>
      <c r="K17" s="611" t="s">
        <v>2955</v>
      </c>
      <c r="M17" s="39"/>
      <c r="N17" s="39"/>
      <c r="O17" s="39"/>
      <c r="P17" s="39"/>
      <c r="Q17" s="39"/>
      <c r="R17" s="39"/>
      <c r="S17" s="39"/>
      <c r="T17" s="39"/>
      <c r="U17" s="39"/>
      <c r="V17" s="24"/>
      <c r="W17" s="59"/>
      <c r="X17" s="60"/>
      <c r="Y17" s="29"/>
      <c r="Z17" s="12"/>
      <c r="AA17" s="12"/>
      <c r="AB17" s="59"/>
      <c r="AD17" s="61"/>
      <c r="AE17" s="65"/>
      <c r="AF17" s="65"/>
      <c r="AG17" s="65"/>
      <c r="AH17" s="65"/>
      <c r="AI17" s="61"/>
      <c r="AJ17" s="61"/>
      <c r="AK17" s="61"/>
      <c r="AL17" s="61"/>
      <c r="AM17" s="24"/>
      <c r="AN17" s="24"/>
    </row>
    <row r="18" spans="1:40" ht="12" customHeight="1">
      <c r="A18" s="121">
        <v>16</v>
      </c>
      <c r="B18" s="767"/>
      <c r="C18" s="767"/>
      <c r="D18" s="767"/>
      <c r="E18" s="767"/>
      <c r="F18" s="767"/>
      <c r="G18" s="767"/>
      <c r="H18" s="767"/>
      <c r="I18" s="767"/>
      <c r="J18" s="932"/>
      <c r="K18" s="611" t="s">
        <v>2956</v>
      </c>
      <c r="L18" s="433"/>
      <c r="M18" s="39"/>
      <c r="N18" s="29"/>
      <c r="O18" s="12"/>
      <c r="P18" s="29"/>
      <c r="Q18" s="29"/>
      <c r="R18" s="12"/>
      <c r="S18" s="12"/>
      <c r="T18" s="12"/>
      <c r="U18" s="12"/>
      <c r="V18" s="24"/>
      <c r="W18" s="59"/>
      <c r="X18" s="60"/>
      <c r="Y18" s="29"/>
      <c r="Z18" s="12"/>
      <c r="AA18" s="12"/>
      <c r="AB18" s="59"/>
      <c r="AD18" s="61"/>
      <c r="AE18" s="65"/>
      <c r="AF18" s="65"/>
      <c r="AG18" s="65"/>
      <c r="AH18" s="65"/>
      <c r="AI18" s="61"/>
      <c r="AJ18" s="61"/>
      <c r="AK18" s="61"/>
      <c r="AL18" s="61"/>
      <c r="AM18" s="24"/>
      <c r="AN18" s="24"/>
    </row>
    <row r="19" spans="1:40" ht="12" customHeight="1">
      <c r="A19" s="121">
        <v>17</v>
      </c>
      <c r="B19" s="767"/>
      <c r="C19" s="767"/>
      <c r="D19" s="767"/>
      <c r="E19" s="767"/>
      <c r="F19" s="767"/>
      <c r="G19" s="767"/>
      <c r="H19" s="767"/>
      <c r="I19" s="767"/>
      <c r="J19" s="932"/>
      <c r="K19" s="611" t="s">
        <v>2957</v>
      </c>
      <c r="L19" s="433"/>
      <c r="M19" s="29"/>
      <c r="N19" s="29"/>
      <c r="O19" s="29"/>
      <c r="P19" s="29"/>
      <c r="Q19" s="29"/>
      <c r="R19" s="29"/>
      <c r="S19" s="12"/>
      <c r="T19" s="29"/>
      <c r="U19" s="12"/>
      <c r="V19" s="24"/>
      <c r="W19" s="59"/>
      <c r="X19" s="60"/>
      <c r="Y19" s="29"/>
      <c r="Z19" s="12"/>
      <c r="AA19" s="12"/>
      <c r="AB19" s="59"/>
      <c r="AD19" s="24"/>
      <c r="AE19" s="65"/>
      <c r="AF19" s="65"/>
      <c r="AG19" s="65"/>
      <c r="AH19" s="65"/>
      <c r="AI19" s="24"/>
      <c r="AJ19" s="24"/>
      <c r="AK19" s="24"/>
      <c r="AL19" s="24"/>
      <c r="AM19" s="24"/>
      <c r="AN19" s="24"/>
    </row>
    <row r="20" spans="1:40" ht="12" customHeight="1">
      <c r="A20" s="121">
        <v>18</v>
      </c>
      <c r="B20" s="767"/>
      <c r="C20" s="767"/>
      <c r="D20" s="767"/>
      <c r="E20" s="767"/>
      <c r="F20" s="767"/>
      <c r="G20" s="767"/>
      <c r="H20" s="767"/>
      <c r="I20" s="767"/>
      <c r="J20" s="932"/>
      <c r="K20" s="611" t="s">
        <v>2958</v>
      </c>
      <c r="L20" s="7"/>
      <c r="M20" s="29"/>
      <c r="N20" s="39"/>
      <c r="O20" s="29"/>
      <c r="P20" s="39"/>
      <c r="Q20" s="29"/>
      <c r="R20" s="29"/>
      <c r="S20" s="39"/>
      <c r="T20" s="29"/>
      <c r="U20" s="39"/>
      <c r="V20" s="24"/>
      <c r="W20" s="59"/>
      <c r="X20" s="60"/>
      <c r="Y20" s="29"/>
      <c r="Z20" s="12"/>
      <c r="AA20" s="12"/>
      <c r="AB20" s="59"/>
      <c r="AD20" s="24"/>
      <c r="AE20" s="65"/>
      <c r="AF20" s="65"/>
      <c r="AG20" s="62"/>
      <c r="AH20" s="65"/>
      <c r="AI20" s="24"/>
      <c r="AJ20" s="24"/>
      <c r="AK20" s="24"/>
      <c r="AL20" s="24"/>
      <c r="AM20" s="24"/>
      <c r="AN20" s="24"/>
    </row>
    <row r="21" spans="1:40" ht="12" customHeight="1">
      <c r="A21" s="121">
        <v>19</v>
      </c>
      <c r="B21" s="767"/>
      <c r="C21" s="767"/>
      <c r="D21" s="767"/>
      <c r="E21" s="767"/>
      <c r="F21" s="767"/>
      <c r="G21" s="767"/>
      <c r="H21" s="767"/>
      <c r="I21" s="767"/>
      <c r="J21" s="932"/>
      <c r="K21" s="611" t="s">
        <v>2959</v>
      </c>
      <c r="L21" s="7"/>
      <c r="M21" s="29"/>
      <c r="N21" s="39"/>
      <c r="O21" s="29"/>
      <c r="P21" s="39"/>
      <c r="Q21" s="29"/>
      <c r="R21" s="12"/>
      <c r="S21" s="39"/>
      <c r="T21" s="29"/>
      <c r="U21" s="39"/>
      <c r="V21" s="24"/>
      <c r="W21" s="59"/>
      <c r="X21" s="60"/>
      <c r="Y21" s="29"/>
      <c r="Z21" s="12"/>
      <c r="AA21" s="12"/>
      <c r="AB21" s="59"/>
      <c r="AD21" s="24"/>
      <c r="AE21" s="65"/>
      <c r="AF21" s="65"/>
      <c r="AG21" s="65"/>
      <c r="AH21" s="65"/>
      <c r="AI21" s="24"/>
      <c r="AJ21" s="24"/>
      <c r="AK21" s="24"/>
      <c r="AL21" s="24"/>
      <c r="AM21" s="24"/>
      <c r="AN21" s="24"/>
    </row>
    <row r="22" spans="1:40" ht="12" customHeight="1">
      <c r="A22" s="121">
        <v>20</v>
      </c>
      <c r="B22" s="767"/>
      <c r="C22" s="767"/>
      <c r="D22" s="767"/>
      <c r="E22" s="767"/>
      <c r="F22" s="767"/>
      <c r="G22" s="767"/>
      <c r="H22" s="767"/>
      <c r="I22" s="767"/>
      <c r="J22" s="932"/>
      <c r="K22" s="611" t="s">
        <v>2960</v>
      </c>
      <c r="L22" s="7"/>
      <c r="M22" s="29"/>
      <c r="N22" s="39"/>
      <c r="O22" s="29"/>
      <c r="P22" s="39"/>
      <c r="Q22" s="39"/>
      <c r="R22" s="12"/>
      <c r="S22" s="39"/>
      <c r="T22" s="29"/>
      <c r="U22" s="39"/>
      <c r="V22" s="24"/>
      <c r="W22" s="59"/>
      <c r="X22" s="60"/>
      <c r="Y22" s="29"/>
      <c r="Z22" s="12"/>
      <c r="AA22" s="12"/>
      <c r="AB22" s="59"/>
      <c r="AD22" s="24"/>
      <c r="AE22" s="65"/>
      <c r="AF22" s="24"/>
      <c r="AG22" s="24"/>
      <c r="AH22" s="67"/>
      <c r="AI22" s="24"/>
      <c r="AJ22" s="24"/>
      <c r="AK22" s="24"/>
      <c r="AL22" s="24"/>
      <c r="AM22" s="24"/>
      <c r="AN22" s="24"/>
    </row>
    <row r="23" spans="1:40" ht="12" customHeight="1">
      <c r="A23" s="121">
        <v>21</v>
      </c>
      <c r="B23" s="767">
        <v>4</v>
      </c>
      <c r="C23" s="767"/>
      <c r="D23" s="767"/>
      <c r="E23" s="767"/>
      <c r="F23" s="767"/>
      <c r="G23" s="767">
        <v>4</v>
      </c>
      <c r="H23" s="839">
        <v>2</v>
      </c>
      <c r="I23" s="836">
        <v>2</v>
      </c>
      <c r="J23" s="932" t="s">
        <v>3579</v>
      </c>
      <c r="K23" s="612" t="s">
        <v>2961</v>
      </c>
      <c r="L23" s="149" t="s">
        <v>1043</v>
      </c>
      <c r="M23" s="12"/>
      <c r="N23" s="39"/>
      <c r="O23" s="12"/>
      <c r="P23" s="39"/>
      <c r="Q23" s="39"/>
      <c r="R23" s="29"/>
      <c r="S23" s="39"/>
      <c r="T23" s="29"/>
      <c r="U23" s="39"/>
      <c r="V23" s="24"/>
      <c r="W23" s="59"/>
      <c r="X23" s="60"/>
      <c r="Y23" s="29"/>
      <c r="Z23" s="12"/>
      <c r="AA23" s="12"/>
      <c r="AB23" s="59"/>
      <c r="AD23" s="24"/>
      <c r="AE23" s="65"/>
      <c r="AF23" s="67"/>
      <c r="AG23" s="67"/>
      <c r="AH23" s="67"/>
      <c r="AI23" s="24"/>
      <c r="AJ23" s="24"/>
      <c r="AK23" s="24"/>
      <c r="AL23" s="24"/>
      <c r="AM23" s="24"/>
      <c r="AN23" s="24"/>
    </row>
    <row r="24" spans="1:40" ht="12" customHeight="1">
      <c r="A24" s="121">
        <v>22</v>
      </c>
      <c r="B24" s="767"/>
      <c r="C24" s="767"/>
      <c r="D24" s="767"/>
      <c r="E24" s="767"/>
      <c r="F24" s="767"/>
      <c r="G24" s="767"/>
      <c r="H24" s="767"/>
      <c r="I24" s="767"/>
      <c r="J24" s="932"/>
      <c r="K24" s="612" t="s">
        <v>2962</v>
      </c>
      <c r="L24" s="149" t="s">
        <v>2413</v>
      </c>
      <c r="M24" s="12"/>
      <c r="N24" s="39"/>
      <c r="O24" s="12"/>
      <c r="P24" s="39"/>
      <c r="Q24" s="39"/>
      <c r="R24" s="12"/>
      <c r="S24" s="39"/>
      <c r="T24" s="12"/>
      <c r="U24" s="39"/>
      <c r="V24" s="24"/>
      <c r="W24" s="59"/>
      <c r="X24" s="60"/>
      <c r="Y24" s="29"/>
      <c r="Z24" s="12"/>
      <c r="AA24" s="12"/>
      <c r="AB24" s="59"/>
      <c r="AD24" s="24"/>
      <c r="AE24" s="24"/>
      <c r="AF24" s="24"/>
      <c r="AG24" s="24"/>
      <c r="AH24" s="24"/>
      <c r="AI24" s="24"/>
      <c r="AJ24" s="24"/>
      <c r="AK24" s="24"/>
      <c r="AL24" s="24"/>
      <c r="AM24" s="24"/>
      <c r="AN24" s="24"/>
    </row>
    <row r="25" spans="1:40" ht="12" customHeight="1">
      <c r="A25" s="121">
        <v>23</v>
      </c>
      <c r="B25" s="767"/>
      <c r="C25" s="767"/>
      <c r="D25" s="767"/>
      <c r="E25" s="767"/>
      <c r="F25" s="767"/>
      <c r="G25" s="767"/>
      <c r="H25" s="767"/>
      <c r="I25" s="767"/>
      <c r="J25" s="932"/>
      <c r="K25" s="612" t="s">
        <v>2965</v>
      </c>
      <c r="L25" s="149" t="s">
        <v>2414</v>
      </c>
      <c r="M25" s="12"/>
      <c r="N25" s="39"/>
      <c r="O25" s="12"/>
      <c r="P25" s="39"/>
      <c r="Q25" s="39"/>
      <c r="R25" s="12"/>
      <c r="S25" s="39"/>
      <c r="T25" s="12"/>
      <c r="U25" s="39"/>
      <c r="V25" s="24"/>
      <c r="W25" s="59"/>
      <c r="X25" s="60"/>
      <c r="Y25" s="29"/>
      <c r="Z25" s="12"/>
      <c r="AA25" s="12"/>
      <c r="AB25" s="59"/>
      <c r="AD25" s="24"/>
      <c r="AE25" s="24"/>
      <c r="AF25" s="24"/>
      <c r="AG25" s="24"/>
      <c r="AH25" s="24"/>
      <c r="AI25" s="24"/>
      <c r="AJ25" s="24"/>
      <c r="AK25" s="24"/>
      <c r="AL25" s="24"/>
      <c r="AM25" s="24"/>
      <c r="AN25" s="24"/>
    </row>
    <row r="26" spans="1:40" ht="12" customHeight="1">
      <c r="A26" s="121">
        <v>24</v>
      </c>
      <c r="B26" s="767"/>
      <c r="C26" s="767"/>
      <c r="D26" s="767"/>
      <c r="E26" s="767"/>
      <c r="F26" s="767"/>
      <c r="G26" s="767"/>
      <c r="H26" s="767"/>
      <c r="I26" s="767"/>
      <c r="J26" s="932"/>
      <c r="K26" s="612" t="s">
        <v>2966</v>
      </c>
      <c r="L26" s="123"/>
      <c r="M26" s="39"/>
      <c r="N26" s="39"/>
      <c r="O26" s="39"/>
      <c r="P26" s="39"/>
      <c r="Q26" s="39"/>
      <c r="R26" s="39"/>
      <c r="S26" s="39"/>
      <c r="T26" s="39"/>
      <c r="U26" s="39"/>
      <c r="V26" s="24"/>
      <c r="W26" s="59"/>
      <c r="X26" s="60"/>
      <c r="Y26" s="29"/>
      <c r="Z26" s="12"/>
      <c r="AA26" s="12"/>
      <c r="AB26" s="59"/>
      <c r="AD26" s="24"/>
      <c r="AE26" s="24"/>
      <c r="AF26" s="24"/>
      <c r="AG26" s="24"/>
      <c r="AH26" s="24"/>
      <c r="AI26" s="24"/>
      <c r="AJ26" s="24"/>
      <c r="AK26" s="24"/>
      <c r="AL26" s="24"/>
      <c r="AM26" s="24"/>
      <c r="AN26" s="24"/>
    </row>
    <row r="27" spans="1:40" ht="12" customHeight="1">
      <c r="A27" s="121">
        <v>25</v>
      </c>
      <c r="B27" s="767"/>
      <c r="C27" s="767"/>
      <c r="D27" s="767">
        <v>4</v>
      </c>
      <c r="E27" s="767"/>
      <c r="F27" s="767"/>
      <c r="G27" s="767">
        <v>4</v>
      </c>
      <c r="H27" s="767"/>
      <c r="I27" s="767"/>
      <c r="J27" s="932"/>
      <c r="K27" s="611" t="s">
        <v>2967</v>
      </c>
      <c r="L27" s="123"/>
      <c r="M27" s="39"/>
      <c r="N27" s="39"/>
      <c r="O27" s="39"/>
      <c r="P27" s="39"/>
      <c r="Q27" s="39"/>
      <c r="R27" s="39"/>
      <c r="S27" s="39"/>
      <c r="T27" s="39"/>
      <c r="U27" s="39"/>
      <c r="V27" s="24"/>
      <c r="W27" s="59"/>
      <c r="X27" s="60"/>
      <c r="Y27" s="29"/>
      <c r="Z27" s="29"/>
      <c r="AA27" s="12"/>
      <c r="AB27" s="59"/>
      <c r="AD27" s="24"/>
      <c r="AE27" s="24"/>
      <c r="AF27" s="24"/>
      <c r="AG27" s="24"/>
      <c r="AH27" s="24"/>
      <c r="AI27" s="24"/>
      <c r="AJ27" s="24"/>
      <c r="AK27" s="24"/>
      <c r="AL27" s="24"/>
      <c r="AM27" s="24"/>
      <c r="AN27" s="24"/>
    </row>
    <row r="28" spans="1:40" ht="12" customHeight="1">
      <c r="A28" s="121">
        <v>26</v>
      </c>
      <c r="B28" s="767"/>
      <c r="C28" s="767"/>
      <c r="D28" s="767"/>
      <c r="E28" s="767"/>
      <c r="F28" s="767"/>
      <c r="G28" s="767"/>
      <c r="H28" s="767"/>
      <c r="I28" s="767"/>
      <c r="J28" s="932"/>
      <c r="K28" s="611" t="s">
        <v>2968</v>
      </c>
      <c r="M28" s="39"/>
      <c r="N28" s="39"/>
      <c r="O28" s="39"/>
      <c r="P28" s="39"/>
      <c r="Q28" s="39"/>
      <c r="R28" s="39"/>
      <c r="S28" s="39"/>
      <c r="T28" s="39"/>
      <c r="U28" s="39"/>
      <c r="V28" s="24"/>
      <c r="W28" s="59"/>
      <c r="X28" s="60"/>
      <c r="Y28" s="29"/>
      <c r="Z28" s="29"/>
      <c r="AA28" s="12"/>
      <c r="AB28" s="59"/>
      <c r="AD28" s="24"/>
      <c r="AE28" s="24"/>
      <c r="AF28" s="24"/>
      <c r="AG28" s="24"/>
      <c r="AH28" s="24"/>
      <c r="AI28" s="24"/>
      <c r="AJ28" s="24"/>
      <c r="AK28" s="24"/>
      <c r="AL28" s="24"/>
      <c r="AM28" s="24"/>
      <c r="AN28" s="24"/>
    </row>
    <row r="29" spans="1:40" ht="12" customHeight="1">
      <c r="A29" s="121">
        <v>27</v>
      </c>
      <c r="B29" s="767"/>
      <c r="C29" s="767"/>
      <c r="D29" s="767"/>
      <c r="E29" s="767"/>
      <c r="F29" s="767"/>
      <c r="G29" s="767"/>
      <c r="H29" s="767"/>
      <c r="I29" s="767"/>
      <c r="J29" s="932"/>
      <c r="K29" s="611" t="s">
        <v>2969</v>
      </c>
      <c r="M29" s="39"/>
      <c r="N29" s="39"/>
      <c r="O29" s="39"/>
      <c r="P29" s="39"/>
      <c r="Q29" s="39"/>
      <c r="R29" s="39"/>
      <c r="S29" s="39"/>
      <c r="T29" s="39"/>
      <c r="U29" s="39"/>
      <c r="V29" s="24"/>
      <c r="W29" s="59"/>
      <c r="X29" s="60"/>
      <c r="Y29" s="29"/>
      <c r="Z29" s="29"/>
      <c r="AA29" s="29"/>
      <c r="AB29" s="59"/>
      <c r="AD29" s="24"/>
      <c r="AE29" s="24"/>
      <c r="AF29" s="24"/>
      <c r="AG29" s="24"/>
      <c r="AH29" s="24"/>
      <c r="AI29" s="24"/>
      <c r="AJ29" s="24"/>
      <c r="AK29" s="24"/>
      <c r="AL29" s="24"/>
      <c r="AM29" s="24"/>
      <c r="AN29" s="24"/>
    </row>
    <row r="30" spans="1:40" ht="12" customHeight="1">
      <c r="A30" s="121">
        <v>28</v>
      </c>
      <c r="B30" s="767"/>
      <c r="C30" s="767"/>
      <c r="D30" s="767"/>
      <c r="E30" s="767"/>
      <c r="F30" s="767"/>
      <c r="G30" s="767"/>
      <c r="H30" s="767"/>
      <c r="I30" s="767"/>
      <c r="J30" s="932"/>
      <c r="K30" s="611" t="s">
        <v>2970</v>
      </c>
      <c r="L30" s="123"/>
      <c r="M30" s="39"/>
      <c r="N30" s="39"/>
      <c r="O30" s="39"/>
      <c r="P30" s="39"/>
      <c r="Q30" s="39"/>
      <c r="R30" s="39"/>
      <c r="S30" s="39"/>
      <c r="T30" s="39"/>
      <c r="U30" s="39"/>
      <c r="V30" s="24"/>
      <c r="W30" s="59"/>
      <c r="X30" s="60"/>
      <c r="Y30" s="29"/>
      <c r="Z30" s="29"/>
      <c r="AA30" s="29"/>
      <c r="AB30" s="59"/>
      <c r="AD30" s="24"/>
      <c r="AE30" s="24"/>
      <c r="AF30" s="24"/>
      <c r="AG30" s="24"/>
      <c r="AH30" s="24"/>
      <c r="AI30" s="24"/>
      <c r="AJ30" s="24"/>
      <c r="AK30" s="24"/>
      <c r="AL30" s="24"/>
      <c r="AM30" s="24"/>
      <c r="AN30" s="24"/>
    </row>
    <row r="31" spans="1:40" ht="12" customHeight="1">
      <c r="A31" s="121">
        <v>29</v>
      </c>
      <c r="B31" s="767"/>
      <c r="C31" s="767">
        <v>2</v>
      </c>
      <c r="D31" s="767"/>
      <c r="E31" s="767"/>
      <c r="F31" s="767"/>
      <c r="G31" s="767">
        <v>2</v>
      </c>
      <c r="H31" s="767"/>
      <c r="I31" s="767"/>
      <c r="J31" s="932"/>
      <c r="K31" s="611" t="s">
        <v>2971</v>
      </c>
      <c r="L31" s="7"/>
      <c r="M31" s="29"/>
      <c r="N31" s="29"/>
      <c r="O31" s="62"/>
      <c r="P31" s="29"/>
      <c r="Q31" s="29"/>
      <c r="R31" s="12"/>
      <c r="S31" s="12"/>
      <c r="T31" s="39"/>
      <c r="U31" s="39"/>
      <c r="V31" s="24"/>
      <c r="W31" s="59"/>
      <c r="X31" s="60"/>
      <c r="Y31" s="29"/>
      <c r="Z31" s="29"/>
      <c r="AA31" s="24"/>
      <c r="AB31" s="59"/>
      <c r="AD31" s="24"/>
      <c r="AE31" s="24"/>
      <c r="AF31" s="24"/>
      <c r="AG31" s="24"/>
      <c r="AH31" s="24"/>
      <c r="AI31" s="24"/>
      <c r="AJ31" s="24"/>
      <c r="AK31" s="24"/>
      <c r="AL31" s="24"/>
      <c r="AM31" s="24"/>
      <c r="AN31" s="24"/>
    </row>
    <row r="32" spans="1:40" ht="12" customHeight="1">
      <c r="A32" s="121">
        <v>30</v>
      </c>
      <c r="B32" s="767"/>
      <c r="C32" s="767"/>
      <c r="D32" s="767"/>
      <c r="E32" s="767"/>
      <c r="F32" s="767"/>
      <c r="G32" s="767"/>
      <c r="H32" s="767"/>
      <c r="I32" s="767"/>
      <c r="J32" s="932"/>
      <c r="K32" s="611" t="s">
        <v>2972</v>
      </c>
      <c r="L32" s="7"/>
      <c r="M32" s="29"/>
      <c r="N32" s="29"/>
      <c r="O32" s="62"/>
      <c r="P32" s="29"/>
      <c r="Q32" s="29"/>
      <c r="R32" s="12"/>
      <c r="S32" s="12"/>
      <c r="T32" s="39"/>
      <c r="U32" s="39"/>
      <c r="V32" s="24"/>
      <c r="W32" s="59"/>
      <c r="X32" s="60"/>
      <c r="Y32" s="29"/>
      <c r="Z32" s="29"/>
      <c r="AA32" s="68"/>
      <c r="AB32" s="59"/>
      <c r="AD32" s="24"/>
      <c r="AE32" s="24"/>
      <c r="AF32" s="24"/>
      <c r="AG32" s="24"/>
      <c r="AH32" s="24"/>
      <c r="AI32" s="24"/>
      <c r="AJ32" s="24"/>
      <c r="AK32" s="24"/>
      <c r="AL32" s="24"/>
      <c r="AM32" s="24"/>
      <c r="AN32" s="24"/>
    </row>
    <row r="33" spans="1:40" ht="12" customHeight="1">
      <c r="A33" s="121">
        <v>31</v>
      </c>
      <c r="B33" s="767"/>
      <c r="C33" s="767"/>
      <c r="D33" s="767">
        <v>4</v>
      </c>
      <c r="E33" s="767"/>
      <c r="F33" s="767"/>
      <c r="G33" s="767">
        <v>4</v>
      </c>
      <c r="H33" s="767"/>
      <c r="I33" s="767"/>
      <c r="J33" s="932"/>
      <c r="K33" s="611" t="s">
        <v>2973</v>
      </c>
      <c r="L33" s="7"/>
      <c r="M33" s="12"/>
      <c r="N33" s="12"/>
      <c r="O33" s="39"/>
      <c r="P33" s="29"/>
      <c r="Q33" s="29"/>
      <c r="R33" s="12"/>
      <c r="S33" s="29"/>
      <c r="T33" s="39"/>
      <c r="U33" s="39"/>
      <c r="V33" s="24"/>
      <c r="W33" s="59"/>
      <c r="X33" s="59"/>
      <c r="Y33" s="29"/>
      <c r="Z33" s="65"/>
      <c r="AA33" s="68"/>
      <c r="AB33" s="59"/>
      <c r="AD33" s="24"/>
      <c r="AE33" s="24"/>
      <c r="AF33" s="24"/>
      <c r="AG33" s="24"/>
      <c r="AH33" s="24"/>
      <c r="AI33" s="24"/>
      <c r="AJ33" s="24"/>
      <c r="AK33" s="24"/>
      <c r="AL33" s="24"/>
      <c r="AM33" s="24"/>
      <c r="AN33" s="24"/>
    </row>
    <row r="34" spans="1:40" ht="12" customHeight="1">
      <c r="A34" s="121">
        <v>32</v>
      </c>
      <c r="B34" s="767"/>
      <c r="C34" s="767"/>
      <c r="D34" s="767"/>
      <c r="E34" s="767"/>
      <c r="F34" s="767"/>
      <c r="G34" s="767"/>
      <c r="H34" s="767"/>
      <c r="I34" s="767"/>
      <c r="J34" s="932"/>
      <c r="K34" s="611" t="s">
        <v>2974</v>
      </c>
      <c r="L34" s="7"/>
      <c r="M34" s="29"/>
      <c r="N34" s="39"/>
      <c r="O34" s="39"/>
      <c r="P34" s="29"/>
      <c r="Q34" s="12"/>
      <c r="R34" s="12"/>
      <c r="S34" s="29"/>
      <c r="T34" s="39"/>
      <c r="U34" s="39"/>
      <c r="V34" s="24"/>
      <c r="W34" s="59"/>
      <c r="X34" s="59"/>
      <c r="Y34" s="29"/>
      <c r="Z34" s="65"/>
      <c r="AA34" s="68"/>
      <c r="AB34" s="59"/>
      <c r="AD34" s="24"/>
      <c r="AE34" s="24"/>
      <c r="AF34" s="24"/>
      <c r="AG34" s="24"/>
      <c r="AH34" s="24"/>
      <c r="AI34" s="24"/>
      <c r="AJ34" s="24"/>
      <c r="AK34" s="24"/>
      <c r="AL34" s="24"/>
      <c r="AM34" s="24"/>
      <c r="AN34" s="24"/>
    </row>
    <row r="35" spans="1:40" ht="12" customHeight="1">
      <c r="A35" s="121">
        <v>33</v>
      </c>
      <c r="B35" s="767"/>
      <c r="C35" s="767"/>
      <c r="D35" s="767"/>
      <c r="E35" s="767"/>
      <c r="F35" s="767"/>
      <c r="G35" s="767"/>
      <c r="H35" s="767"/>
      <c r="I35" s="767"/>
      <c r="J35" s="932"/>
      <c r="K35" s="611" t="s">
        <v>2975</v>
      </c>
      <c r="L35" s="7"/>
      <c r="M35" s="116"/>
      <c r="N35" s="39"/>
      <c r="O35" s="39"/>
      <c r="P35" s="29"/>
      <c r="Q35" s="29"/>
      <c r="R35" s="39"/>
      <c r="S35" s="12"/>
      <c r="T35" s="39"/>
      <c r="U35" s="39"/>
      <c r="V35" s="24"/>
      <c r="W35" s="59"/>
      <c r="X35" s="59"/>
      <c r="Y35" s="29"/>
      <c r="Z35" s="65"/>
      <c r="AA35" s="68"/>
      <c r="AB35" s="59"/>
      <c r="AD35" s="24"/>
      <c r="AE35" s="24"/>
      <c r="AF35" s="24"/>
      <c r="AG35" s="24"/>
      <c r="AH35" s="24"/>
      <c r="AI35" s="24"/>
      <c r="AJ35" s="24"/>
      <c r="AK35" s="24"/>
      <c r="AL35" s="24"/>
      <c r="AM35" s="24"/>
      <c r="AN35" s="24"/>
    </row>
    <row r="36" spans="1:40" ht="12" customHeight="1">
      <c r="A36" s="121">
        <v>34</v>
      </c>
      <c r="B36" s="767"/>
      <c r="C36" s="767"/>
      <c r="D36" s="767"/>
      <c r="E36" s="767"/>
      <c r="F36" s="767"/>
      <c r="G36" s="767"/>
      <c r="H36" s="767"/>
      <c r="I36" s="767"/>
      <c r="J36" s="932"/>
      <c r="K36" s="611" t="s">
        <v>2976</v>
      </c>
      <c r="L36" s="7"/>
      <c r="M36" s="39"/>
      <c r="N36" s="39"/>
      <c r="O36" s="39"/>
      <c r="P36" s="39"/>
      <c r="Q36" s="29"/>
      <c r="R36" s="39"/>
      <c r="S36" s="12"/>
      <c r="T36" s="39"/>
      <c r="U36" s="39"/>
      <c r="V36" s="24"/>
      <c r="W36" s="59"/>
      <c r="X36" s="59"/>
      <c r="Y36" s="29"/>
      <c r="Z36" s="65"/>
      <c r="AA36" s="68"/>
      <c r="AB36" s="59"/>
      <c r="AD36" s="24"/>
      <c r="AE36" s="24"/>
      <c r="AF36" s="24"/>
      <c r="AG36" s="24"/>
      <c r="AH36" s="24"/>
      <c r="AI36" s="24"/>
      <c r="AJ36" s="24"/>
      <c r="AK36" s="24"/>
      <c r="AL36" s="24"/>
      <c r="AM36" s="24"/>
      <c r="AN36" s="24"/>
    </row>
    <row r="37" spans="1:40" ht="12" customHeight="1">
      <c r="A37" s="121">
        <v>35</v>
      </c>
      <c r="B37" s="767"/>
      <c r="C37" s="767"/>
      <c r="D37" s="767"/>
      <c r="E37" s="767">
        <v>6</v>
      </c>
      <c r="F37" s="767"/>
      <c r="G37" s="767">
        <v>6</v>
      </c>
      <c r="H37" s="767"/>
      <c r="I37" s="767"/>
      <c r="J37" s="932"/>
      <c r="K37" s="611" t="s">
        <v>2977</v>
      </c>
      <c r="L37" s="151"/>
      <c r="M37" s="39"/>
      <c r="N37" s="39"/>
      <c r="O37" s="39"/>
      <c r="P37" s="39"/>
      <c r="Q37" s="12"/>
      <c r="R37" s="39"/>
      <c r="S37" s="39"/>
      <c r="T37" s="39"/>
      <c r="U37" s="39"/>
      <c r="V37" s="24"/>
      <c r="W37" s="59"/>
      <c r="X37" s="59"/>
      <c r="Y37" s="29"/>
      <c r="Z37" s="24"/>
      <c r="AA37" s="68"/>
      <c r="AB37" s="59"/>
      <c r="AD37" s="24"/>
      <c r="AE37" s="24"/>
      <c r="AF37" s="24"/>
      <c r="AG37" s="24"/>
      <c r="AH37" s="24"/>
      <c r="AI37" s="24"/>
      <c r="AJ37" s="24"/>
      <c r="AK37" s="24"/>
      <c r="AL37" s="24"/>
      <c r="AM37" s="24"/>
      <c r="AN37" s="24"/>
    </row>
    <row r="38" spans="1:40" ht="12" customHeight="1">
      <c r="A38" s="121">
        <v>36</v>
      </c>
      <c r="B38" s="767"/>
      <c r="C38" s="767"/>
      <c r="D38" s="767"/>
      <c r="E38" s="767"/>
      <c r="F38" s="767"/>
      <c r="G38" s="767"/>
      <c r="H38" s="767"/>
      <c r="I38" s="767"/>
      <c r="J38" s="932"/>
      <c r="K38" s="611" t="s">
        <v>2978</v>
      </c>
      <c r="L38" s="7"/>
      <c r="M38" s="39"/>
      <c r="N38" s="39"/>
      <c r="O38" s="39"/>
      <c r="P38" s="39"/>
      <c r="Q38" s="12"/>
      <c r="R38" s="39"/>
      <c r="S38" s="39"/>
      <c r="T38" s="39"/>
      <c r="U38" s="39"/>
      <c r="V38" s="24"/>
      <c r="W38" s="59"/>
      <c r="X38" s="59"/>
      <c r="Y38" s="29"/>
      <c r="Z38" s="24"/>
      <c r="AA38" s="68"/>
      <c r="AB38" s="59"/>
      <c r="AD38" s="24"/>
      <c r="AE38" s="24"/>
      <c r="AF38" s="24"/>
      <c r="AG38" s="24"/>
      <c r="AH38" s="24"/>
      <c r="AI38" s="24"/>
      <c r="AJ38" s="24"/>
      <c r="AK38" s="24"/>
      <c r="AL38" s="24"/>
      <c r="AM38" s="24"/>
      <c r="AN38" s="24"/>
    </row>
    <row r="39" spans="1:40" ht="12" customHeight="1">
      <c r="A39" s="121">
        <v>37</v>
      </c>
      <c r="B39" s="767"/>
      <c r="C39" s="767"/>
      <c r="D39" s="767"/>
      <c r="E39" s="767"/>
      <c r="F39" s="767"/>
      <c r="G39" s="768"/>
      <c r="H39" s="767"/>
      <c r="I39" s="767"/>
      <c r="J39" s="932"/>
      <c r="K39" s="611" t="s">
        <v>2979</v>
      </c>
      <c r="L39" s="7"/>
      <c r="M39" s="39"/>
      <c r="N39" s="39"/>
      <c r="O39" s="39"/>
      <c r="P39" s="39"/>
      <c r="Q39" s="12"/>
      <c r="R39" s="39"/>
      <c r="S39" s="39"/>
      <c r="T39" s="39"/>
      <c r="U39" s="39"/>
      <c r="V39" s="24"/>
      <c r="W39" s="59"/>
      <c r="X39" s="59"/>
      <c r="Y39" s="29"/>
      <c r="Z39" s="24"/>
      <c r="AA39" s="68"/>
      <c r="AB39" s="59"/>
    </row>
    <row r="40" spans="1:40" ht="12" customHeight="1">
      <c r="A40" s="121">
        <v>38</v>
      </c>
      <c r="B40" s="767"/>
      <c r="C40" s="767"/>
      <c r="D40" s="767"/>
      <c r="E40" s="767"/>
      <c r="F40" s="767"/>
      <c r="G40" s="768"/>
      <c r="H40" s="767"/>
      <c r="I40" s="767"/>
      <c r="J40" s="932"/>
      <c r="K40" s="611" t="s">
        <v>2980</v>
      </c>
      <c r="L40" s="123"/>
      <c r="M40" s="39"/>
      <c r="N40" s="39"/>
      <c r="O40" s="39"/>
      <c r="P40" s="39"/>
      <c r="Q40" s="39"/>
      <c r="R40" s="39"/>
      <c r="S40" s="39"/>
      <c r="T40" s="39"/>
      <c r="U40" s="39"/>
      <c r="V40" s="24"/>
      <c r="W40" s="59"/>
      <c r="X40" s="59"/>
      <c r="Y40" s="29"/>
      <c r="Z40" s="24"/>
      <c r="AA40" s="68"/>
      <c r="AB40" s="59"/>
    </row>
    <row r="41" spans="1:40" ht="12" customHeight="1">
      <c r="A41" s="121">
        <v>39</v>
      </c>
      <c r="B41" s="767"/>
      <c r="C41" s="767"/>
      <c r="D41" s="767"/>
      <c r="E41" s="767"/>
      <c r="F41" s="767"/>
      <c r="G41" s="767"/>
      <c r="H41" s="767"/>
      <c r="I41" s="767"/>
      <c r="J41" s="932"/>
      <c r="K41" s="611" t="s">
        <v>2981</v>
      </c>
      <c r="L41" s="121"/>
      <c r="M41" s="11"/>
      <c r="N41" s="11"/>
      <c r="O41" s="11"/>
      <c r="P41" s="11"/>
      <c r="Q41" s="11"/>
      <c r="R41" s="11"/>
      <c r="S41" s="11"/>
      <c r="T41" s="11"/>
      <c r="U41" s="11"/>
      <c r="W41" s="59"/>
      <c r="X41" s="59"/>
      <c r="Y41" s="29"/>
      <c r="Z41" s="24"/>
      <c r="AA41" s="68"/>
      <c r="AB41" s="59"/>
    </row>
    <row r="42" spans="1:40" ht="12" customHeight="1">
      <c r="A42" s="121">
        <v>40</v>
      </c>
      <c r="B42" s="767"/>
      <c r="C42" s="767"/>
      <c r="D42" s="767"/>
      <c r="E42" s="767"/>
      <c r="F42" s="767"/>
      <c r="G42" s="769"/>
      <c r="H42" s="767"/>
      <c r="I42" s="767"/>
      <c r="J42" s="932"/>
      <c r="K42" s="611" t="s">
        <v>2980</v>
      </c>
      <c r="L42" s="121"/>
      <c r="M42" s="11"/>
      <c r="N42" s="11"/>
      <c r="O42" s="11"/>
      <c r="P42" s="11"/>
      <c r="Q42" s="11"/>
      <c r="R42" s="11"/>
      <c r="S42" s="11"/>
      <c r="T42" s="11"/>
      <c r="U42" s="11"/>
      <c r="W42" s="59"/>
      <c r="X42" s="59"/>
      <c r="Y42" s="29"/>
      <c r="Z42" s="24"/>
      <c r="AA42" s="68"/>
      <c r="AB42" s="59"/>
    </row>
    <row r="43" spans="1:40" ht="12" customHeight="1">
      <c r="A43" s="121">
        <v>41</v>
      </c>
      <c r="B43" s="767"/>
      <c r="C43" s="767"/>
      <c r="D43" s="767"/>
      <c r="E43" s="767">
        <v>2</v>
      </c>
      <c r="F43" s="767"/>
      <c r="G43" s="767">
        <v>2</v>
      </c>
      <c r="H43" s="767"/>
      <c r="I43" s="767"/>
      <c r="J43" s="932"/>
      <c r="K43" s="611" t="s">
        <v>2982</v>
      </c>
      <c r="M43" s="11"/>
      <c r="N43" s="11"/>
      <c r="O43" s="11"/>
      <c r="P43" s="11"/>
      <c r="Q43" s="11"/>
      <c r="R43" s="11"/>
      <c r="S43" s="11"/>
      <c r="T43" s="11"/>
      <c r="U43" s="11"/>
      <c r="W43" s="59"/>
      <c r="X43" s="59"/>
      <c r="Y43" s="29"/>
      <c r="Z43" s="24"/>
      <c r="AA43" s="59"/>
      <c r="AB43" s="59"/>
    </row>
    <row r="44" spans="1:40" ht="12" customHeight="1">
      <c r="A44" s="121">
        <v>42</v>
      </c>
      <c r="B44" s="767"/>
      <c r="C44" s="767"/>
      <c r="D44" s="767"/>
      <c r="E44" s="767"/>
      <c r="F44" s="767"/>
      <c r="G44" s="770"/>
      <c r="H44" s="767"/>
      <c r="I44" s="767"/>
      <c r="J44" s="932"/>
      <c r="K44" s="611" t="s">
        <v>2983</v>
      </c>
      <c r="M44" s="11"/>
      <c r="N44" s="11"/>
      <c r="O44" s="11"/>
      <c r="P44" s="11"/>
      <c r="Q44" s="11"/>
      <c r="R44" s="11"/>
      <c r="S44" s="11"/>
      <c r="T44" s="11"/>
      <c r="U44" s="11"/>
      <c r="W44" s="59"/>
      <c r="X44" s="59"/>
      <c r="Y44" s="29"/>
      <c r="Z44" s="24"/>
      <c r="AA44" s="59"/>
      <c r="AB44" s="59"/>
    </row>
    <row r="45" spans="1:40" ht="12" customHeight="1">
      <c r="A45" s="121">
        <v>43</v>
      </c>
      <c r="B45" s="767">
        <v>1</v>
      </c>
      <c r="C45" s="767"/>
      <c r="D45" s="767"/>
      <c r="E45" s="767"/>
      <c r="F45" s="767"/>
      <c r="G45" s="195">
        <v>2</v>
      </c>
      <c r="H45" s="839">
        <v>2</v>
      </c>
      <c r="I45" s="836">
        <v>2</v>
      </c>
      <c r="J45" s="932" t="s">
        <v>3580</v>
      </c>
      <c r="K45" s="611" t="s">
        <v>2984</v>
      </c>
      <c r="W45" s="59"/>
      <c r="X45" s="59"/>
      <c r="Y45" s="29"/>
      <c r="Z45" s="59"/>
      <c r="AA45" s="59"/>
      <c r="AB45" s="59"/>
    </row>
    <row r="46" spans="1:40" ht="12" customHeight="1">
      <c r="A46" s="121">
        <v>44</v>
      </c>
      <c r="B46" s="767"/>
      <c r="C46" s="767">
        <v>1</v>
      </c>
      <c r="D46" s="767"/>
      <c r="E46" s="767"/>
      <c r="F46" s="767"/>
      <c r="G46" s="195"/>
      <c r="H46" s="767"/>
      <c r="I46" s="767"/>
      <c r="J46" s="932"/>
      <c r="K46" s="611" t="s">
        <v>2985</v>
      </c>
      <c r="L46" s="122"/>
      <c r="W46" s="59"/>
      <c r="X46" s="59"/>
      <c r="Y46" s="29"/>
      <c r="Z46" s="59"/>
      <c r="AA46" s="59"/>
      <c r="AB46" s="59"/>
    </row>
    <row r="47" spans="1:40" ht="12" customHeight="1">
      <c r="A47" s="121">
        <v>45</v>
      </c>
      <c r="B47" s="767"/>
      <c r="C47" s="767"/>
      <c r="D47" s="767"/>
      <c r="E47" s="767">
        <v>2</v>
      </c>
      <c r="F47" s="767"/>
      <c r="G47" s="195">
        <v>2</v>
      </c>
      <c r="H47" s="767"/>
      <c r="I47" s="767"/>
      <c r="J47" s="932"/>
      <c r="K47" s="611" t="s">
        <v>2986</v>
      </c>
      <c r="L47" s="122"/>
      <c r="W47" s="59"/>
      <c r="X47" s="59"/>
      <c r="Y47" s="29"/>
      <c r="Z47" s="59"/>
      <c r="AA47" s="59"/>
      <c r="AB47" s="59"/>
    </row>
    <row r="48" spans="1:40" ht="12" customHeight="1">
      <c r="A48" s="121">
        <v>46</v>
      </c>
      <c r="B48" s="767"/>
      <c r="C48" s="767"/>
      <c r="D48" s="767"/>
      <c r="E48" s="767"/>
      <c r="F48" s="767"/>
      <c r="G48" s="195"/>
      <c r="H48" s="767"/>
      <c r="I48" s="767"/>
      <c r="J48" s="932"/>
      <c r="K48" s="611" t="s">
        <v>2987</v>
      </c>
      <c r="L48" s="122"/>
      <c r="W48" s="59"/>
      <c r="X48" s="59"/>
      <c r="Y48" s="29"/>
      <c r="Z48" s="59"/>
      <c r="AA48" s="59"/>
      <c r="AB48" s="59"/>
    </row>
    <row r="49" spans="1:28" ht="12" customHeight="1">
      <c r="A49" s="121">
        <v>47</v>
      </c>
      <c r="B49" s="767">
        <v>2</v>
      </c>
      <c r="C49" s="767"/>
      <c r="D49" s="767"/>
      <c r="E49" s="767"/>
      <c r="F49" s="767"/>
      <c r="G49" s="195">
        <v>2</v>
      </c>
      <c r="H49" s="839">
        <v>2</v>
      </c>
      <c r="I49" s="836">
        <v>2</v>
      </c>
      <c r="J49" s="932" t="s">
        <v>3581</v>
      </c>
      <c r="K49" s="611" t="s">
        <v>2988</v>
      </c>
      <c r="L49" s="123" t="s">
        <v>2415</v>
      </c>
      <c r="W49" s="59"/>
      <c r="X49" s="59"/>
      <c r="Y49" s="29"/>
      <c r="Z49" s="59"/>
      <c r="AA49" s="59"/>
      <c r="AB49" s="59"/>
    </row>
    <row r="50" spans="1:28" ht="12" customHeight="1">
      <c r="A50" s="121">
        <v>48</v>
      </c>
      <c r="B50" s="767"/>
      <c r="C50" s="767"/>
      <c r="D50" s="767"/>
      <c r="E50" s="767"/>
      <c r="F50" s="767"/>
      <c r="G50" s="195"/>
      <c r="H50" s="767"/>
      <c r="I50" s="767"/>
      <c r="J50" s="932"/>
      <c r="K50" s="611" t="s">
        <v>2989</v>
      </c>
      <c r="L50" s="122"/>
      <c r="W50" s="59"/>
      <c r="X50" s="59"/>
      <c r="Y50" s="29"/>
      <c r="Z50" s="59"/>
      <c r="AA50" s="59"/>
      <c r="AB50" s="59"/>
    </row>
    <row r="51" spans="1:28" ht="12" customHeight="1">
      <c r="A51" s="121">
        <v>49</v>
      </c>
      <c r="B51" s="767"/>
      <c r="C51" s="767"/>
      <c r="D51" s="767">
        <v>4</v>
      </c>
      <c r="E51" s="767"/>
      <c r="F51" s="767"/>
      <c r="G51" s="195">
        <v>4</v>
      </c>
      <c r="H51" s="767"/>
      <c r="I51" s="767"/>
      <c r="J51" s="932"/>
      <c r="K51" s="612" t="s">
        <v>2990</v>
      </c>
      <c r="L51" s="150" t="s">
        <v>3638</v>
      </c>
      <c r="W51" s="59"/>
      <c r="X51" s="59"/>
      <c r="Y51" s="29"/>
      <c r="Z51" s="59"/>
      <c r="AA51" s="59"/>
      <c r="AB51" s="59"/>
    </row>
    <row r="52" spans="1:28" ht="12" customHeight="1">
      <c r="A52" s="121">
        <v>50</v>
      </c>
      <c r="B52" s="767"/>
      <c r="C52" s="767"/>
      <c r="D52" s="767"/>
      <c r="E52" s="767"/>
      <c r="F52" s="767"/>
      <c r="G52" s="195"/>
      <c r="H52" s="767"/>
      <c r="I52" s="767"/>
      <c r="J52" s="932"/>
      <c r="K52" s="612" t="s">
        <v>2991</v>
      </c>
      <c r="L52" s="122"/>
      <c r="W52" s="59"/>
      <c r="X52" s="59"/>
      <c r="Y52" s="29"/>
      <c r="Z52" s="59"/>
      <c r="AA52" s="59"/>
      <c r="AB52" s="59"/>
    </row>
    <row r="53" spans="1:28" ht="12" customHeight="1">
      <c r="A53" s="121">
        <v>51</v>
      </c>
      <c r="B53" s="767"/>
      <c r="C53" s="767"/>
      <c r="D53" s="767"/>
      <c r="E53" s="767"/>
      <c r="F53" s="767"/>
      <c r="G53" s="195"/>
      <c r="H53" s="767"/>
      <c r="I53" s="767"/>
      <c r="J53" s="932"/>
      <c r="K53" s="612" t="s">
        <v>2992</v>
      </c>
      <c r="L53" s="122"/>
      <c r="W53" s="59"/>
      <c r="X53" s="59"/>
      <c r="Y53" s="29"/>
      <c r="Z53" s="59"/>
      <c r="AA53" s="59"/>
      <c r="AB53" s="59"/>
    </row>
    <row r="54" spans="1:28" ht="12" customHeight="1">
      <c r="A54" s="121">
        <v>52</v>
      </c>
      <c r="B54" s="767"/>
      <c r="C54" s="767"/>
      <c r="D54" s="767"/>
      <c r="E54" s="767"/>
      <c r="F54" s="767"/>
      <c r="G54" s="195"/>
      <c r="H54" s="767"/>
      <c r="I54" s="767"/>
      <c r="J54" s="932"/>
      <c r="K54" s="612" t="s">
        <v>2993</v>
      </c>
      <c r="L54" s="122"/>
      <c r="W54" s="59"/>
      <c r="X54" s="59"/>
      <c r="Y54" s="29"/>
      <c r="Z54" s="59"/>
      <c r="AA54" s="59"/>
      <c r="AB54" s="59"/>
    </row>
    <row r="55" spans="1:28" ht="12" customHeight="1">
      <c r="A55" s="121">
        <v>53</v>
      </c>
      <c r="B55" s="767"/>
      <c r="C55" s="767">
        <v>2</v>
      </c>
      <c r="D55" s="767"/>
      <c r="E55" s="767"/>
      <c r="F55" s="767"/>
      <c r="G55" s="195">
        <v>2</v>
      </c>
      <c r="H55" s="767"/>
      <c r="I55" s="767"/>
      <c r="J55" s="932"/>
      <c r="K55" s="612" t="s">
        <v>2994</v>
      </c>
      <c r="L55" s="123" t="s">
        <v>3575</v>
      </c>
      <c r="W55" s="59"/>
      <c r="X55" s="59"/>
      <c r="Y55" s="29"/>
      <c r="Z55" s="59"/>
      <c r="AA55" s="59"/>
      <c r="AB55" s="59"/>
    </row>
    <row r="56" spans="1:28" ht="12" customHeight="1">
      <c r="A56" s="121">
        <v>54</v>
      </c>
      <c r="B56" s="767"/>
      <c r="C56" s="767"/>
      <c r="D56" s="767"/>
      <c r="E56" s="767"/>
      <c r="F56" s="767"/>
      <c r="G56" s="195"/>
      <c r="H56" s="767"/>
      <c r="I56" s="767"/>
      <c r="J56" s="932"/>
      <c r="K56" s="612" t="s">
        <v>2995</v>
      </c>
      <c r="L56" s="122"/>
      <c r="W56" s="59"/>
      <c r="X56" s="59"/>
      <c r="Y56" s="29"/>
      <c r="Z56" s="59"/>
      <c r="AA56" s="59"/>
      <c r="AB56" s="59"/>
    </row>
    <row r="57" spans="1:28" ht="12" customHeight="1">
      <c r="A57" s="121">
        <v>55</v>
      </c>
      <c r="B57" s="767"/>
      <c r="C57" s="767"/>
      <c r="D57" s="767">
        <v>4</v>
      </c>
      <c r="E57" s="767"/>
      <c r="F57" s="767"/>
      <c r="G57" s="195">
        <v>4</v>
      </c>
      <c r="H57" s="767"/>
      <c r="I57" s="767"/>
      <c r="J57" s="932"/>
      <c r="K57" s="612" t="s">
        <v>2996</v>
      </c>
      <c r="L57" s="122"/>
      <c r="W57" s="59"/>
      <c r="X57" s="59"/>
      <c r="Y57" s="29"/>
      <c r="Z57" s="59"/>
      <c r="AA57" s="59"/>
      <c r="AB57" s="59"/>
    </row>
    <row r="58" spans="1:28" ht="12" customHeight="1">
      <c r="A58" s="121">
        <v>56</v>
      </c>
      <c r="B58" s="767"/>
      <c r="C58" s="767"/>
      <c r="D58" s="767"/>
      <c r="E58" s="767"/>
      <c r="F58" s="767"/>
      <c r="G58" s="195"/>
      <c r="H58" s="767"/>
      <c r="I58" s="767"/>
      <c r="J58" s="932"/>
      <c r="K58" s="612" t="s">
        <v>2997</v>
      </c>
      <c r="L58" s="122"/>
      <c r="W58" s="59"/>
      <c r="X58" s="59"/>
      <c r="Y58" s="29"/>
      <c r="Z58" s="59"/>
      <c r="AA58" s="59"/>
      <c r="AB58" s="59"/>
    </row>
    <row r="59" spans="1:28" ht="12" customHeight="1">
      <c r="A59" s="121">
        <v>57</v>
      </c>
      <c r="B59" s="767"/>
      <c r="C59" s="767"/>
      <c r="D59" s="767"/>
      <c r="E59" s="767"/>
      <c r="F59" s="767"/>
      <c r="G59" s="195"/>
      <c r="H59" s="767"/>
      <c r="I59" s="767"/>
      <c r="J59" s="932"/>
      <c r="K59" s="612" t="s">
        <v>2998</v>
      </c>
      <c r="L59" s="122"/>
      <c r="W59" s="59"/>
      <c r="X59" s="59"/>
      <c r="Y59" s="29"/>
      <c r="Z59" s="59"/>
      <c r="AA59" s="59"/>
      <c r="AB59" s="59"/>
    </row>
    <row r="60" spans="1:28" ht="12" customHeight="1">
      <c r="A60" s="121">
        <v>58</v>
      </c>
      <c r="B60" s="767"/>
      <c r="C60" s="767"/>
      <c r="D60" s="767"/>
      <c r="E60" s="767"/>
      <c r="F60" s="767"/>
      <c r="G60" s="195"/>
      <c r="H60" s="767"/>
      <c r="I60" s="767"/>
      <c r="J60" s="932"/>
      <c r="K60" s="612" t="s">
        <v>2999</v>
      </c>
      <c r="W60" s="59"/>
      <c r="X60" s="59"/>
      <c r="Y60" s="29"/>
      <c r="Z60" s="59"/>
      <c r="AA60" s="59"/>
      <c r="AB60" s="59"/>
    </row>
    <row r="61" spans="1:28" ht="12" customHeight="1">
      <c r="A61" s="121">
        <v>59</v>
      </c>
      <c r="B61" s="767"/>
      <c r="C61" s="767"/>
      <c r="D61" s="767"/>
      <c r="E61" s="767">
        <v>6</v>
      </c>
      <c r="F61" s="767"/>
      <c r="G61" s="195">
        <v>6</v>
      </c>
      <c r="H61" s="767"/>
      <c r="I61" s="767"/>
      <c r="J61" s="932"/>
      <c r="K61" s="612" t="s">
        <v>3000</v>
      </c>
      <c r="L61" s="122"/>
      <c r="W61" s="59"/>
      <c r="X61" s="59"/>
      <c r="Y61" s="29"/>
      <c r="Z61" s="59"/>
      <c r="AA61" s="59"/>
      <c r="AB61" s="59"/>
    </row>
    <row r="62" spans="1:28" ht="12" customHeight="1">
      <c r="A62" s="121">
        <v>60</v>
      </c>
      <c r="B62" s="767"/>
      <c r="C62" s="767"/>
      <c r="D62" s="767"/>
      <c r="E62" s="767"/>
      <c r="F62" s="767"/>
      <c r="G62" s="195"/>
      <c r="H62" s="767"/>
      <c r="I62" s="767"/>
      <c r="J62" s="932"/>
      <c r="K62" s="612" t="s">
        <v>3001</v>
      </c>
      <c r="L62" s="122"/>
      <c r="W62" s="59"/>
      <c r="X62" s="59"/>
      <c r="Y62" s="29"/>
      <c r="Z62" s="59"/>
      <c r="AA62" s="59"/>
      <c r="AB62" s="59"/>
    </row>
    <row r="63" spans="1:28" ht="12" customHeight="1">
      <c r="A63" s="121">
        <v>61</v>
      </c>
      <c r="B63" s="767"/>
      <c r="C63" s="767"/>
      <c r="D63" s="767"/>
      <c r="E63" s="767"/>
      <c r="F63" s="767"/>
      <c r="G63" s="195"/>
      <c r="H63" s="767"/>
      <c r="I63" s="767"/>
      <c r="J63" s="932"/>
      <c r="K63" s="612" t="s">
        <v>3002</v>
      </c>
      <c r="L63" s="122"/>
      <c r="W63" s="59"/>
      <c r="X63" s="59"/>
      <c r="Y63" s="29"/>
      <c r="Z63" s="59"/>
      <c r="AA63" s="59"/>
      <c r="AB63" s="59"/>
    </row>
    <row r="64" spans="1:28" ht="12" customHeight="1">
      <c r="A64" s="121">
        <v>62</v>
      </c>
      <c r="B64" s="767"/>
      <c r="C64" s="767"/>
      <c r="D64" s="767"/>
      <c r="E64" s="767"/>
      <c r="F64" s="767"/>
      <c r="G64" s="195"/>
      <c r="H64" s="767"/>
      <c r="I64" s="767"/>
      <c r="J64" s="932"/>
      <c r="K64" s="612" t="s">
        <v>3003</v>
      </c>
      <c r="L64" s="122"/>
      <c r="W64" s="59"/>
      <c r="X64" s="59"/>
      <c r="Y64" s="29"/>
      <c r="Z64" s="59"/>
      <c r="AA64" s="59"/>
      <c r="AB64" s="59"/>
    </row>
    <row r="65" spans="1:28" ht="12" customHeight="1">
      <c r="A65" s="121">
        <v>63</v>
      </c>
      <c r="B65" s="767"/>
      <c r="C65" s="767"/>
      <c r="D65" s="767"/>
      <c r="E65" s="767"/>
      <c r="F65" s="767"/>
      <c r="G65" s="195"/>
      <c r="H65" s="767"/>
      <c r="I65" s="767"/>
      <c r="J65" s="932"/>
      <c r="K65" s="612" t="s">
        <v>3004</v>
      </c>
      <c r="L65" s="122"/>
      <c r="W65" s="59"/>
      <c r="X65" s="59"/>
      <c r="Y65" s="29"/>
      <c r="Z65" s="59"/>
      <c r="AA65" s="59"/>
      <c r="AB65" s="59"/>
    </row>
    <row r="66" spans="1:28" ht="12" customHeight="1">
      <c r="A66" s="121">
        <v>64</v>
      </c>
      <c r="B66" s="767"/>
      <c r="C66" s="767"/>
      <c r="D66" s="767"/>
      <c r="E66" s="767"/>
      <c r="F66" s="767"/>
      <c r="G66" s="195"/>
      <c r="H66" s="767"/>
      <c r="I66" s="767"/>
      <c r="J66" s="932"/>
      <c r="K66" s="612" t="s">
        <v>3005</v>
      </c>
      <c r="L66" s="122"/>
      <c r="W66" s="59"/>
      <c r="X66" s="59"/>
      <c r="Y66" s="29"/>
      <c r="Z66" s="59"/>
      <c r="AA66" s="59"/>
      <c r="AB66" s="59"/>
    </row>
    <row r="67" spans="1:28" ht="12" customHeight="1">
      <c r="A67" s="121">
        <v>65</v>
      </c>
      <c r="B67" s="767"/>
      <c r="C67" s="767"/>
      <c r="D67" s="767"/>
      <c r="E67" s="767">
        <v>4</v>
      </c>
      <c r="F67" s="767"/>
      <c r="G67" s="195">
        <v>4</v>
      </c>
      <c r="H67" s="767"/>
      <c r="I67" s="767"/>
      <c r="J67" s="932"/>
      <c r="K67" s="611" t="s">
        <v>3006</v>
      </c>
      <c r="L67" s="122"/>
      <c r="W67" s="59"/>
      <c r="X67" s="59"/>
      <c r="Y67" s="29"/>
      <c r="Z67" s="59"/>
      <c r="AA67" s="59"/>
      <c r="AB67" s="59"/>
    </row>
    <row r="68" spans="1:28" ht="12" customHeight="1">
      <c r="A68" s="121">
        <v>66</v>
      </c>
      <c r="B68" s="767"/>
      <c r="C68" s="767"/>
      <c r="D68" s="767"/>
      <c r="E68" s="767"/>
      <c r="F68" s="767"/>
      <c r="G68" s="195"/>
      <c r="H68" s="767"/>
      <c r="I68" s="767"/>
      <c r="J68" s="932"/>
      <c r="K68" s="611" t="s">
        <v>3007</v>
      </c>
      <c r="L68" s="122"/>
      <c r="W68" s="59"/>
      <c r="X68" s="59"/>
      <c r="Y68" s="29"/>
      <c r="Z68" s="59"/>
      <c r="AA68" s="59"/>
      <c r="AB68" s="59"/>
    </row>
    <row r="69" spans="1:28" ht="12" customHeight="1">
      <c r="A69" s="121">
        <v>67</v>
      </c>
      <c r="B69" s="767"/>
      <c r="C69" s="767"/>
      <c r="D69" s="767"/>
      <c r="E69" s="767"/>
      <c r="F69" s="767"/>
      <c r="G69" s="195"/>
      <c r="H69" s="767"/>
      <c r="I69" s="767"/>
      <c r="J69" s="932"/>
      <c r="K69" s="611" t="s">
        <v>3008</v>
      </c>
      <c r="L69" s="122"/>
      <c r="W69" s="59"/>
      <c r="X69" s="59"/>
      <c r="Y69" s="29"/>
      <c r="Z69" s="59"/>
      <c r="AA69" s="59"/>
      <c r="AB69" s="59"/>
    </row>
    <row r="70" spans="1:28" ht="12" customHeight="1">
      <c r="A70" s="121">
        <v>68</v>
      </c>
      <c r="B70" s="767"/>
      <c r="C70" s="767"/>
      <c r="D70" s="767"/>
      <c r="E70" s="767"/>
      <c r="F70" s="767"/>
      <c r="G70" s="195"/>
      <c r="H70" s="767"/>
      <c r="I70" s="767"/>
      <c r="J70" s="932"/>
      <c r="K70" s="611" t="s">
        <v>3009</v>
      </c>
      <c r="L70" s="122"/>
      <c r="W70" s="59"/>
      <c r="X70" s="59"/>
      <c r="Y70" s="29"/>
      <c r="Z70" s="59"/>
      <c r="AA70" s="59"/>
      <c r="AB70" s="59"/>
    </row>
    <row r="71" spans="1:28" ht="12" customHeight="1">
      <c r="A71" s="121">
        <v>69</v>
      </c>
      <c r="B71" s="767"/>
      <c r="C71" s="767"/>
      <c r="D71" s="767"/>
      <c r="E71" s="767"/>
      <c r="F71" s="767">
        <v>2</v>
      </c>
      <c r="G71" s="195">
        <v>2</v>
      </c>
      <c r="H71" s="839">
        <v>2</v>
      </c>
      <c r="I71" s="836">
        <v>2</v>
      </c>
      <c r="J71" s="932" t="s">
        <v>3582</v>
      </c>
      <c r="K71" s="772" t="s">
        <v>3010</v>
      </c>
      <c r="L71" s="122"/>
      <c r="W71" s="59"/>
      <c r="X71" s="59"/>
      <c r="Y71" s="29"/>
      <c r="Z71" s="59"/>
      <c r="AA71" s="59"/>
      <c r="AB71" s="59"/>
    </row>
    <row r="72" spans="1:28" ht="12" customHeight="1">
      <c r="A72" s="121">
        <v>70</v>
      </c>
      <c r="B72" s="767"/>
      <c r="C72" s="767"/>
      <c r="D72" s="767"/>
      <c r="E72" s="767"/>
      <c r="F72" s="767"/>
      <c r="G72" s="195"/>
      <c r="H72" s="767"/>
      <c r="I72" s="767"/>
      <c r="J72" s="932"/>
      <c r="K72" s="772" t="s">
        <v>3011</v>
      </c>
      <c r="L72" s="122"/>
      <c r="W72" s="59"/>
      <c r="X72" s="59"/>
      <c r="Y72" s="29"/>
      <c r="Z72" s="59"/>
      <c r="AA72" s="59"/>
      <c r="AB72" s="59"/>
    </row>
    <row r="73" spans="1:28" ht="12" customHeight="1">
      <c r="A73" s="121">
        <v>71</v>
      </c>
      <c r="B73" s="767"/>
      <c r="C73" s="767"/>
      <c r="D73" s="767"/>
      <c r="E73" s="767">
        <v>2</v>
      </c>
      <c r="F73" s="767"/>
      <c r="G73" s="195">
        <v>2</v>
      </c>
      <c r="H73" s="767"/>
      <c r="I73" s="767"/>
      <c r="J73" s="932"/>
      <c r="K73" s="772" t="s">
        <v>3012</v>
      </c>
      <c r="L73" s="122"/>
      <c r="W73" s="59"/>
      <c r="X73" s="59"/>
      <c r="Y73" s="29"/>
      <c r="Z73" s="59"/>
      <c r="AA73" s="59"/>
      <c r="AB73" s="59"/>
    </row>
    <row r="74" spans="1:28" ht="12" customHeight="1">
      <c r="A74" s="121">
        <v>72</v>
      </c>
      <c r="B74" s="767"/>
      <c r="C74" s="767"/>
      <c r="D74" s="767"/>
      <c r="E74" s="767"/>
      <c r="F74" s="767"/>
      <c r="G74" s="195"/>
      <c r="H74" s="767"/>
      <c r="I74" s="767"/>
      <c r="J74" s="932"/>
      <c r="K74" s="772" t="s">
        <v>3013</v>
      </c>
      <c r="L74" s="122"/>
      <c r="W74" s="59"/>
      <c r="X74" s="59"/>
      <c r="Y74" s="29"/>
      <c r="Z74" s="59"/>
      <c r="AA74" s="59"/>
      <c r="AB74" s="59"/>
    </row>
    <row r="75" spans="1:28" ht="12" customHeight="1">
      <c r="A75" s="123">
        <v>73</v>
      </c>
      <c r="B75" s="768"/>
      <c r="C75" s="768"/>
      <c r="D75" s="768"/>
      <c r="E75" s="768">
        <v>6</v>
      </c>
      <c r="F75" s="768"/>
      <c r="G75" s="195">
        <v>6</v>
      </c>
      <c r="H75" s="195"/>
      <c r="I75" s="195"/>
      <c r="J75" s="933"/>
      <c r="K75" s="612" t="s">
        <v>293</v>
      </c>
      <c r="L75" s="122"/>
      <c r="W75" s="59"/>
      <c r="X75" s="59"/>
      <c r="Y75" s="29"/>
      <c r="Z75" s="59"/>
      <c r="AA75" s="59"/>
      <c r="AB75" s="59"/>
    </row>
    <row r="76" spans="1:28" ht="12" customHeight="1">
      <c r="A76" s="123">
        <v>74</v>
      </c>
      <c r="B76" s="768"/>
      <c r="C76" s="768"/>
      <c r="D76" s="768"/>
      <c r="E76" s="768"/>
      <c r="F76" s="768"/>
      <c r="G76" s="195"/>
      <c r="H76" s="195"/>
      <c r="I76" s="195"/>
      <c r="J76" s="933"/>
      <c r="K76" s="612" t="s">
        <v>293</v>
      </c>
      <c r="L76" s="122"/>
      <c r="W76" s="59"/>
      <c r="X76" s="59"/>
      <c r="Y76" s="29"/>
      <c r="Z76" s="59"/>
      <c r="AA76" s="59"/>
      <c r="AB76" s="59"/>
    </row>
    <row r="77" spans="1:28" ht="12" customHeight="1">
      <c r="A77" s="123">
        <v>75</v>
      </c>
      <c r="B77" s="768"/>
      <c r="C77" s="768"/>
      <c r="D77" s="768"/>
      <c r="E77" s="768"/>
      <c r="F77" s="768"/>
      <c r="G77" s="195"/>
      <c r="H77" s="195"/>
      <c r="I77" s="195"/>
      <c r="J77" s="933"/>
      <c r="K77" s="612" t="s">
        <v>293</v>
      </c>
      <c r="W77" s="59"/>
      <c r="X77" s="59"/>
      <c r="Y77" s="29"/>
      <c r="Z77" s="59"/>
      <c r="AA77" s="59"/>
      <c r="AB77" s="59"/>
    </row>
    <row r="78" spans="1:28" ht="12" customHeight="1">
      <c r="A78" s="123">
        <v>76</v>
      </c>
      <c r="B78" s="768"/>
      <c r="C78" s="768"/>
      <c r="D78" s="768"/>
      <c r="E78" s="768"/>
      <c r="F78" s="768"/>
      <c r="G78" s="195"/>
      <c r="H78" s="195"/>
      <c r="I78" s="195"/>
      <c r="J78" s="933"/>
      <c r="K78" s="612" t="s">
        <v>293</v>
      </c>
      <c r="L78" s="121"/>
      <c r="W78" s="59"/>
      <c r="X78" s="59"/>
      <c r="Y78" s="29"/>
      <c r="Z78" s="59"/>
      <c r="AA78" s="59"/>
      <c r="AB78" s="59"/>
    </row>
    <row r="79" spans="1:28" ht="12" customHeight="1">
      <c r="A79" s="123">
        <v>77</v>
      </c>
      <c r="B79" s="768"/>
      <c r="C79" s="768"/>
      <c r="D79" s="768"/>
      <c r="E79" s="768"/>
      <c r="F79" s="768"/>
      <c r="G79" s="195"/>
      <c r="H79" s="195"/>
      <c r="I79" s="195"/>
      <c r="J79" s="933"/>
      <c r="K79" s="612" t="s">
        <v>3018</v>
      </c>
      <c r="W79" s="59"/>
      <c r="X79" s="59"/>
      <c r="Y79" s="29"/>
      <c r="Z79" s="59"/>
      <c r="AA79" s="59"/>
      <c r="AB79" s="59"/>
    </row>
    <row r="80" spans="1:28" ht="12" customHeight="1">
      <c r="A80" s="123">
        <v>78</v>
      </c>
      <c r="B80" s="768"/>
      <c r="C80" s="768"/>
      <c r="D80" s="768"/>
      <c r="E80" s="768"/>
      <c r="F80" s="768"/>
      <c r="G80" s="195"/>
      <c r="H80" s="195"/>
      <c r="I80" s="195"/>
      <c r="J80" s="933"/>
      <c r="K80" s="612" t="s">
        <v>3019</v>
      </c>
      <c r="L80" s="122"/>
      <c r="W80" s="59"/>
      <c r="X80" s="59"/>
      <c r="Y80" s="29"/>
      <c r="Z80" s="59"/>
      <c r="AA80" s="59"/>
      <c r="AB80" s="59"/>
    </row>
    <row r="81" spans="1:28" ht="12" customHeight="1">
      <c r="A81" s="123">
        <v>79</v>
      </c>
      <c r="B81" s="768">
        <v>2</v>
      </c>
      <c r="C81" s="768"/>
      <c r="D81" s="768"/>
      <c r="E81" s="768"/>
      <c r="F81" s="768"/>
      <c r="G81" s="195">
        <v>2</v>
      </c>
      <c r="H81" s="838">
        <v>3</v>
      </c>
      <c r="I81" s="837">
        <v>3</v>
      </c>
      <c r="J81" s="933" t="s">
        <v>3583</v>
      </c>
      <c r="K81" s="611" t="s">
        <v>3026</v>
      </c>
      <c r="L81" s="122" t="s">
        <v>2416</v>
      </c>
      <c r="W81" s="59"/>
      <c r="X81" s="59"/>
      <c r="Y81" s="29"/>
      <c r="Z81" s="59"/>
      <c r="AA81" s="59"/>
      <c r="AB81" s="59"/>
    </row>
    <row r="82" spans="1:28" ht="12" customHeight="1">
      <c r="A82" s="123">
        <v>80</v>
      </c>
      <c r="B82" s="768"/>
      <c r="C82" s="768"/>
      <c r="D82" s="768"/>
      <c r="E82" s="768"/>
      <c r="F82" s="768"/>
      <c r="G82" s="195"/>
      <c r="H82" s="195"/>
      <c r="I82" s="195"/>
      <c r="J82" s="933"/>
      <c r="K82" s="611" t="s">
        <v>3027</v>
      </c>
      <c r="L82" s="122"/>
      <c r="W82" s="59"/>
      <c r="X82" s="59"/>
      <c r="Y82" s="29"/>
      <c r="Z82" s="59"/>
      <c r="AA82" s="59"/>
      <c r="AB82" s="59"/>
    </row>
    <row r="83" spans="1:28" ht="12" customHeight="1">
      <c r="A83" s="123">
        <v>81</v>
      </c>
      <c r="B83" s="768"/>
      <c r="C83" s="768"/>
      <c r="D83" s="768">
        <v>2</v>
      </c>
      <c r="E83" s="768"/>
      <c r="F83" s="768"/>
      <c r="G83" s="195">
        <v>2</v>
      </c>
      <c r="H83" s="195"/>
      <c r="I83" s="195"/>
      <c r="J83" s="933"/>
      <c r="K83" s="611" t="s">
        <v>3020</v>
      </c>
      <c r="L83" s="150" t="s">
        <v>3639</v>
      </c>
      <c r="W83" s="59"/>
      <c r="X83" s="59"/>
      <c r="Y83" s="29"/>
      <c r="Z83" s="59"/>
      <c r="AA83" s="59"/>
      <c r="AB83" s="59"/>
    </row>
    <row r="84" spans="1:28" ht="12" customHeight="1">
      <c r="A84" s="123">
        <v>82</v>
      </c>
      <c r="B84" s="768"/>
      <c r="C84" s="768"/>
      <c r="D84" s="768"/>
      <c r="E84" s="768"/>
      <c r="F84" s="768"/>
      <c r="G84" s="195"/>
      <c r="H84" s="195"/>
      <c r="I84" s="195"/>
      <c r="J84" s="933"/>
      <c r="K84" s="611" t="s">
        <v>3021</v>
      </c>
      <c r="L84" s="122"/>
      <c r="W84" s="59"/>
      <c r="X84" s="59"/>
      <c r="Y84" s="29"/>
      <c r="Z84" s="59"/>
      <c r="AA84" s="59"/>
      <c r="AB84" s="59"/>
    </row>
    <row r="85" spans="1:28" ht="12" customHeight="1">
      <c r="A85" s="123">
        <v>83</v>
      </c>
      <c r="B85" s="768"/>
      <c r="C85" s="768">
        <v>2</v>
      </c>
      <c r="D85" s="768"/>
      <c r="E85" s="768"/>
      <c r="F85" s="768"/>
      <c r="G85" s="195">
        <v>2</v>
      </c>
      <c r="H85" s="195"/>
      <c r="I85" s="195"/>
      <c r="J85" s="933"/>
      <c r="K85" s="612" t="s">
        <v>3022</v>
      </c>
      <c r="L85" s="122"/>
      <c r="W85" s="59"/>
      <c r="X85" s="59"/>
      <c r="Y85" s="29"/>
      <c r="Z85" s="59"/>
      <c r="AA85" s="59"/>
      <c r="AB85" s="59"/>
    </row>
    <row r="86" spans="1:28" ht="12" customHeight="1">
      <c r="A86" s="123">
        <v>84</v>
      </c>
      <c r="B86" s="768"/>
      <c r="C86" s="768"/>
      <c r="D86" s="768"/>
      <c r="E86" s="768"/>
      <c r="F86" s="768"/>
      <c r="G86" s="195"/>
      <c r="H86" s="195"/>
      <c r="I86" s="195"/>
      <c r="J86" s="933"/>
      <c r="K86" s="612" t="s">
        <v>3023</v>
      </c>
      <c r="L86" s="122"/>
      <c r="W86" s="59"/>
      <c r="X86" s="59"/>
      <c r="Y86" s="29"/>
      <c r="Z86" s="59"/>
      <c r="AA86" s="59"/>
      <c r="AB86" s="59"/>
    </row>
    <row r="87" spans="1:28" ht="12" customHeight="1">
      <c r="A87" s="123">
        <v>85</v>
      </c>
      <c r="B87" s="768"/>
      <c r="C87" s="768"/>
      <c r="D87" s="768">
        <v>2</v>
      </c>
      <c r="E87" s="768"/>
      <c r="F87" s="768"/>
      <c r="G87" s="195">
        <v>2</v>
      </c>
      <c r="H87" s="195"/>
      <c r="I87" s="195"/>
      <c r="J87" s="933"/>
      <c r="K87" s="611" t="s">
        <v>3024</v>
      </c>
      <c r="L87" s="122"/>
      <c r="W87" s="59"/>
      <c r="X87" s="59"/>
      <c r="Y87" s="29"/>
      <c r="Z87" s="59"/>
      <c r="AA87" s="59"/>
      <c r="AB87" s="59"/>
    </row>
    <row r="88" spans="1:28" ht="12" customHeight="1">
      <c r="A88" s="123">
        <v>86</v>
      </c>
      <c r="B88" s="768"/>
      <c r="C88" s="768"/>
      <c r="D88" s="768"/>
      <c r="E88" s="768"/>
      <c r="F88" s="768"/>
      <c r="G88" s="195"/>
      <c r="H88" s="195"/>
      <c r="I88" s="195"/>
      <c r="J88" s="933"/>
      <c r="K88" s="611" t="s">
        <v>3025</v>
      </c>
      <c r="L88" s="122"/>
      <c r="W88" s="59"/>
      <c r="X88" s="59"/>
      <c r="Y88" s="29"/>
      <c r="Z88" s="59"/>
      <c r="AA88" s="59"/>
      <c r="AB88" s="59"/>
    </row>
    <row r="89" spans="1:28" ht="12" customHeight="1">
      <c r="A89" s="123">
        <v>87</v>
      </c>
      <c r="B89" s="768"/>
      <c r="C89" s="768"/>
      <c r="D89" s="768"/>
      <c r="E89" s="768">
        <v>6</v>
      </c>
      <c r="F89" s="768"/>
      <c r="G89" s="195">
        <v>6</v>
      </c>
      <c r="H89" s="195"/>
      <c r="I89" s="195"/>
      <c r="J89" s="933"/>
      <c r="K89" s="611" t="s">
        <v>3028</v>
      </c>
      <c r="L89" s="122"/>
      <c r="W89" s="59"/>
      <c r="X89" s="59"/>
      <c r="Y89" s="29"/>
      <c r="Z89" s="59"/>
      <c r="AA89" s="59"/>
      <c r="AB89" s="59"/>
    </row>
    <row r="90" spans="1:28" ht="12" customHeight="1">
      <c r="A90" s="123">
        <v>88</v>
      </c>
      <c r="B90" s="768"/>
      <c r="C90" s="768"/>
      <c r="D90" s="768"/>
      <c r="E90" s="768"/>
      <c r="F90" s="768"/>
      <c r="G90" s="195"/>
      <c r="H90" s="195"/>
      <c r="I90" s="195"/>
      <c r="J90" s="933"/>
      <c r="K90" s="611" t="s">
        <v>3028</v>
      </c>
      <c r="L90" s="122"/>
      <c r="W90" s="59"/>
      <c r="X90" s="59"/>
      <c r="Y90" s="29"/>
      <c r="Z90" s="59"/>
      <c r="AA90" s="59"/>
      <c r="AB90" s="59"/>
    </row>
    <row r="91" spans="1:28" ht="12" customHeight="1">
      <c r="A91" s="123">
        <v>89</v>
      </c>
      <c r="B91" s="768"/>
      <c r="C91" s="768"/>
      <c r="D91" s="768"/>
      <c r="E91" s="768"/>
      <c r="F91" s="768"/>
      <c r="G91" s="195"/>
      <c r="H91" s="195"/>
      <c r="I91" s="195"/>
      <c r="J91" s="933"/>
      <c r="K91" s="611" t="s">
        <v>3029</v>
      </c>
      <c r="L91" s="122"/>
      <c r="W91" s="59"/>
      <c r="X91" s="59"/>
      <c r="Y91" s="29"/>
      <c r="Z91" s="59"/>
      <c r="AA91" s="59"/>
      <c r="AB91" s="59"/>
    </row>
    <row r="92" spans="1:28" ht="12" customHeight="1">
      <c r="A92" s="123">
        <v>90</v>
      </c>
      <c r="B92" s="768"/>
      <c r="C92" s="768"/>
      <c r="D92" s="768"/>
      <c r="E92" s="768"/>
      <c r="F92" s="768"/>
      <c r="G92" s="195"/>
      <c r="H92" s="195"/>
      <c r="I92" s="195"/>
      <c r="J92" s="933"/>
      <c r="K92" s="611" t="s">
        <v>3030</v>
      </c>
      <c r="L92" s="122"/>
      <c r="W92" s="59"/>
      <c r="X92" s="59"/>
      <c r="Y92" s="29"/>
      <c r="Z92" s="59"/>
      <c r="AA92" s="59"/>
      <c r="AB92" s="59"/>
    </row>
    <row r="93" spans="1:28" ht="12" customHeight="1">
      <c r="A93" s="123">
        <v>91</v>
      </c>
      <c r="B93" s="768"/>
      <c r="C93" s="768"/>
      <c r="D93" s="768"/>
      <c r="E93" s="768"/>
      <c r="F93" s="768"/>
      <c r="G93" s="195"/>
      <c r="H93" s="195"/>
      <c r="I93" s="195"/>
      <c r="J93" s="933"/>
      <c r="K93" s="611" t="s">
        <v>3031</v>
      </c>
      <c r="L93" s="122"/>
      <c r="W93" s="59"/>
      <c r="X93" s="59"/>
      <c r="Y93" s="29"/>
      <c r="Z93" s="59"/>
      <c r="AA93" s="59"/>
      <c r="AB93" s="59"/>
    </row>
    <row r="94" spans="1:28" ht="12" customHeight="1">
      <c r="A94" s="123">
        <v>92</v>
      </c>
      <c r="B94" s="768"/>
      <c r="C94" s="768"/>
      <c r="D94" s="768"/>
      <c r="E94" s="768"/>
      <c r="F94" s="768"/>
      <c r="G94" s="195"/>
      <c r="H94" s="195"/>
      <c r="I94" s="195"/>
      <c r="J94" s="933"/>
      <c r="K94" s="611" t="s">
        <v>3032</v>
      </c>
      <c r="L94" s="122"/>
      <c r="W94" s="59"/>
      <c r="X94" s="59"/>
      <c r="Y94" s="29"/>
      <c r="Z94" s="59"/>
      <c r="AA94" s="59"/>
      <c r="AB94" s="59"/>
    </row>
    <row r="95" spans="1:28" ht="12" customHeight="1">
      <c r="A95" s="123">
        <v>93</v>
      </c>
      <c r="B95" s="768"/>
      <c r="C95" s="768"/>
      <c r="D95" s="768"/>
      <c r="E95" s="768">
        <v>4</v>
      </c>
      <c r="F95" s="768"/>
      <c r="G95" s="195">
        <v>4</v>
      </c>
      <c r="H95" s="195"/>
      <c r="I95" s="195"/>
      <c r="J95" s="933"/>
      <c r="K95" s="563" t="s">
        <v>3051</v>
      </c>
      <c r="L95" s="122"/>
      <c r="W95" s="59"/>
      <c r="X95" s="59"/>
      <c r="Y95" s="29"/>
      <c r="Z95" s="59"/>
      <c r="AA95" s="59"/>
      <c r="AB95" s="59"/>
    </row>
    <row r="96" spans="1:28" ht="12" customHeight="1">
      <c r="A96" s="123">
        <v>94</v>
      </c>
      <c r="B96" s="768"/>
      <c r="C96" s="768"/>
      <c r="D96" s="768"/>
      <c r="E96" s="768"/>
      <c r="F96" s="768"/>
      <c r="G96" s="195"/>
      <c r="H96" s="195"/>
      <c r="I96" s="195"/>
      <c r="J96" s="933"/>
      <c r="K96" s="563" t="s">
        <v>3052</v>
      </c>
      <c r="L96" s="122"/>
      <c r="W96" s="59"/>
      <c r="X96" s="59"/>
      <c r="Y96" s="29"/>
      <c r="Z96" s="59"/>
      <c r="AA96" s="59"/>
      <c r="AB96" s="59"/>
    </row>
    <row r="97" spans="1:28" ht="12" customHeight="1">
      <c r="A97" s="123">
        <v>95</v>
      </c>
      <c r="B97" s="768"/>
      <c r="C97" s="768"/>
      <c r="D97" s="768"/>
      <c r="E97" s="768"/>
      <c r="F97" s="768"/>
      <c r="G97" s="195"/>
      <c r="H97" s="195"/>
      <c r="I97" s="195"/>
      <c r="J97" s="933"/>
      <c r="K97" s="563" t="s">
        <v>3053</v>
      </c>
      <c r="L97" s="122"/>
      <c r="W97" s="59"/>
      <c r="X97" s="59"/>
      <c r="Y97" s="29"/>
      <c r="Z97" s="59"/>
      <c r="AA97" s="59"/>
      <c r="AB97" s="59"/>
    </row>
    <row r="98" spans="1:28" ht="12" customHeight="1">
      <c r="A98" s="123">
        <v>96</v>
      </c>
      <c r="B98" s="768"/>
      <c r="C98" s="768"/>
      <c r="D98" s="768"/>
      <c r="E98" s="768"/>
      <c r="F98" s="768"/>
      <c r="G98" s="195"/>
      <c r="H98" s="195"/>
      <c r="I98" s="195"/>
      <c r="J98" s="933"/>
      <c r="K98" s="563" t="s">
        <v>3054</v>
      </c>
      <c r="L98" s="122"/>
      <c r="W98" s="59"/>
      <c r="X98" s="59"/>
      <c r="Y98" s="29"/>
      <c r="Z98" s="59"/>
      <c r="AA98" s="59"/>
      <c r="AB98" s="59"/>
    </row>
    <row r="99" spans="1:28" ht="12" customHeight="1">
      <c r="A99" s="123">
        <v>97</v>
      </c>
      <c r="B99" s="768">
        <v>2</v>
      </c>
      <c r="C99" s="768"/>
      <c r="D99" s="768"/>
      <c r="E99" s="768"/>
      <c r="F99" s="768"/>
      <c r="G99" s="195">
        <v>2</v>
      </c>
      <c r="H99" s="838">
        <v>3</v>
      </c>
      <c r="I99" s="837">
        <v>3</v>
      </c>
      <c r="J99" s="933" t="s">
        <v>3584</v>
      </c>
      <c r="K99" s="611" t="s">
        <v>3033</v>
      </c>
      <c r="L99" s="122" t="s">
        <v>2417</v>
      </c>
      <c r="W99" s="59"/>
      <c r="X99" s="59"/>
      <c r="Y99" s="29"/>
      <c r="Z99" s="59"/>
      <c r="AA99" s="59"/>
      <c r="AB99" s="59"/>
    </row>
    <row r="100" spans="1:28" ht="12" customHeight="1">
      <c r="A100" s="123">
        <v>98</v>
      </c>
      <c r="B100" s="768"/>
      <c r="C100" s="768"/>
      <c r="D100" s="768"/>
      <c r="E100" s="768"/>
      <c r="F100" s="768"/>
      <c r="G100" s="195"/>
      <c r="H100" s="195"/>
      <c r="I100" s="195"/>
      <c r="J100" s="933"/>
      <c r="K100" s="611" t="s">
        <v>3034</v>
      </c>
      <c r="L100" s="122"/>
      <c r="W100" s="59"/>
      <c r="X100" s="59"/>
      <c r="Y100" s="29"/>
      <c r="Z100" s="59"/>
      <c r="AA100" s="59"/>
      <c r="AB100" s="59"/>
    </row>
    <row r="101" spans="1:28" ht="12" customHeight="1">
      <c r="A101" s="123">
        <v>99</v>
      </c>
      <c r="B101" s="768"/>
      <c r="C101" s="768"/>
      <c r="D101" s="768">
        <v>2</v>
      </c>
      <c r="E101" s="768"/>
      <c r="F101" s="768"/>
      <c r="G101" s="195">
        <v>2</v>
      </c>
      <c r="H101" s="195"/>
      <c r="I101" s="195"/>
      <c r="J101" s="933"/>
      <c r="K101" s="611" t="s">
        <v>3035</v>
      </c>
      <c r="L101" s="150" t="s">
        <v>3640</v>
      </c>
      <c r="W101" s="59"/>
      <c r="X101" s="59"/>
      <c r="Y101" s="29"/>
      <c r="Z101" s="59"/>
      <c r="AA101" s="59"/>
      <c r="AB101" s="59"/>
    </row>
    <row r="102" spans="1:28" ht="12" customHeight="1">
      <c r="A102" s="123">
        <v>100</v>
      </c>
      <c r="B102" s="768"/>
      <c r="C102" s="768"/>
      <c r="D102" s="768"/>
      <c r="E102" s="768"/>
      <c r="F102" s="768"/>
      <c r="G102" s="195"/>
      <c r="H102" s="195"/>
      <c r="I102" s="195"/>
      <c r="J102" s="933"/>
      <c r="K102" s="611" t="s">
        <v>3036</v>
      </c>
      <c r="L102" s="122"/>
      <c r="W102" s="59"/>
      <c r="X102" s="59"/>
      <c r="Y102" s="29"/>
      <c r="Z102" s="59"/>
      <c r="AA102" s="59"/>
      <c r="AB102" s="59"/>
    </row>
    <row r="103" spans="1:28" ht="12" customHeight="1">
      <c r="A103" s="123">
        <v>101</v>
      </c>
      <c r="B103" s="768"/>
      <c r="C103" s="768"/>
      <c r="D103" s="768">
        <v>2</v>
      </c>
      <c r="E103" s="768"/>
      <c r="F103" s="768"/>
      <c r="G103" s="195">
        <v>2</v>
      </c>
      <c r="H103" s="195"/>
      <c r="I103" s="195"/>
      <c r="J103" s="933"/>
      <c r="K103" s="611" t="s">
        <v>3037</v>
      </c>
      <c r="L103" s="122"/>
      <c r="W103" s="59"/>
      <c r="X103" s="59"/>
      <c r="Y103" s="29"/>
      <c r="Z103" s="59"/>
      <c r="AA103" s="59"/>
      <c r="AB103" s="59"/>
    </row>
    <row r="104" spans="1:28" ht="12" customHeight="1">
      <c r="A104" s="123">
        <v>102</v>
      </c>
      <c r="B104" s="768"/>
      <c r="C104" s="768"/>
      <c r="D104" s="768"/>
      <c r="E104" s="768"/>
      <c r="F104" s="768"/>
      <c r="G104" s="195"/>
      <c r="H104" s="195"/>
      <c r="I104" s="195"/>
      <c r="J104" s="933"/>
      <c r="K104" s="611" t="s">
        <v>3038</v>
      </c>
      <c r="L104" s="122"/>
      <c r="W104" s="59"/>
      <c r="X104" s="59"/>
      <c r="Y104" s="29"/>
      <c r="Z104" s="59"/>
      <c r="AA104" s="59"/>
      <c r="AB104" s="59"/>
    </row>
    <row r="105" spans="1:28" ht="12" customHeight="1">
      <c r="A105" s="123">
        <v>103</v>
      </c>
      <c r="B105" s="768"/>
      <c r="C105" s="768"/>
      <c r="D105" s="768"/>
      <c r="E105" s="768">
        <v>4</v>
      </c>
      <c r="F105" s="768"/>
      <c r="G105" s="195">
        <v>4</v>
      </c>
      <c r="H105" s="195"/>
      <c r="I105" s="195"/>
      <c r="J105" s="933"/>
      <c r="K105" s="611" t="s">
        <v>3039</v>
      </c>
      <c r="L105" s="122"/>
      <c r="W105" s="59"/>
      <c r="X105" s="59"/>
      <c r="Y105" s="29"/>
      <c r="Z105" s="59"/>
      <c r="AA105" s="59"/>
      <c r="AB105" s="59"/>
    </row>
    <row r="106" spans="1:28" ht="12" customHeight="1">
      <c r="A106" s="123">
        <v>104</v>
      </c>
      <c r="B106" s="768"/>
      <c r="C106" s="768"/>
      <c r="D106" s="768"/>
      <c r="E106" s="768"/>
      <c r="F106" s="768"/>
      <c r="G106" s="195"/>
      <c r="H106" s="195"/>
      <c r="I106" s="195"/>
      <c r="J106" s="933"/>
      <c r="K106" s="611" t="s">
        <v>3039</v>
      </c>
      <c r="L106" s="122"/>
      <c r="W106" s="59"/>
      <c r="X106" s="59"/>
      <c r="Y106" s="29"/>
      <c r="Z106" s="59"/>
      <c r="AA106" s="59"/>
      <c r="AB106" s="59"/>
    </row>
    <row r="107" spans="1:28" ht="12" customHeight="1">
      <c r="A107" s="123">
        <v>105</v>
      </c>
      <c r="B107" s="768"/>
      <c r="C107" s="768"/>
      <c r="D107" s="768"/>
      <c r="E107" s="768"/>
      <c r="F107" s="768"/>
      <c r="G107" s="195"/>
      <c r="H107" s="195"/>
      <c r="I107" s="195"/>
      <c r="J107" s="933"/>
      <c r="K107" s="611" t="s">
        <v>3040</v>
      </c>
      <c r="L107" s="122"/>
      <c r="W107" s="59"/>
      <c r="X107" s="59"/>
      <c r="Y107" s="29"/>
      <c r="Z107" s="59"/>
      <c r="AA107" s="59"/>
      <c r="AB107" s="59"/>
    </row>
    <row r="108" spans="1:28" ht="12" customHeight="1">
      <c r="A108" s="123">
        <v>106</v>
      </c>
      <c r="B108" s="768"/>
      <c r="C108" s="768"/>
      <c r="D108" s="768"/>
      <c r="E108" s="768"/>
      <c r="F108" s="768"/>
      <c r="G108" s="195"/>
      <c r="H108" s="195"/>
      <c r="I108" s="195"/>
      <c r="J108" s="933"/>
      <c r="K108" s="611" t="s">
        <v>3041</v>
      </c>
      <c r="L108" s="122"/>
      <c r="W108" s="59"/>
      <c r="X108" s="59"/>
      <c r="Y108" s="29"/>
      <c r="Z108" s="59"/>
      <c r="AA108" s="59"/>
      <c r="AB108" s="59"/>
    </row>
    <row r="109" spans="1:28" ht="12" customHeight="1">
      <c r="A109" s="123">
        <v>107</v>
      </c>
      <c r="B109" s="768"/>
      <c r="C109" s="768"/>
      <c r="D109" s="768">
        <v>2</v>
      </c>
      <c r="E109" s="768"/>
      <c r="F109" s="768"/>
      <c r="G109" s="195">
        <v>2</v>
      </c>
      <c r="H109" s="195"/>
      <c r="I109" s="195"/>
      <c r="J109" s="933"/>
      <c r="K109" s="611" t="s">
        <v>3042</v>
      </c>
      <c r="L109" s="122" t="s">
        <v>1154</v>
      </c>
      <c r="W109" s="59"/>
      <c r="X109" s="59"/>
      <c r="Y109" s="29"/>
      <c r="Z109" s="59"/>
      <c r="AA109" s="59"/>
      <c r="AB109" s="59"/>
    </row>
    <row r="110" spans="1:28" ht="12" customHeight="1">
      <c r="A110" s="123">
        <v>108</v>
      </c>
      <c r="B110" s="768"/>
      <c r="C110" s="768"/>
      <c r="D110" s="768"/>
      <c r="E110" s="768"/>
      <c r="F110" s="768"/>
      <c r="G110" s="195"/>
      <c r="H110" s="195"/>
      <c r="I110" s="195"/>
      <c r="J110" s="933"/>
      <c r="K110" s="611" t="s">
        <v>3043</v>
      </c>
      <c r="L110" s="122"/>
      <c r="W110" s="59"/>
      <c r="X110" s="59"/>
      <c r="Y110" s="29"/>
      <c r="Z110" s="59"/>
      <c r="AA110" s="59"/>
      <c r="AB110" s="59"/>
    </row>
    <row r="111" spans="1:28" ht="12" customHeight="1">
      <c r="A111" s="123">
        <v>109</v>
      </c>
      <c r="B111" s="768"/>
      <c r="C111" s="768"/>
      <c r="D111" s="768"/>
      <c r="E111" s="768">
        <v>4</v>
      </c>
      <c r="F111" s="768"/>
      <c r="G111" s="195">
        <v>4</v>
      </c>
      <c r="H111" s="195"/>
      <c r="I111" s="195"/>
      <c r="J111" s="933"/>
      <c r="K111" s="611" t="s">
        <v>3044</v>
      </c>
      <c r="L111" s="122"/>
      <c r="W111" s="59"/>
      <c r="X111" s="59"/>
      <c r="Y111" s="29"/>
      <c r="Z111" s="59"/>
      <c r="AA111" s="59"/>
      <c r="AB111" s="59"/>
    </row>
    <row r="112" spans="1:28" ht="12" customHeight="1">
      <c r="A112" s="123">
        <v>110</v>
      </c>
      <c r="B112" s="768"/>
      <c r="C112" s="768"/>
      <c r="D112" s="768"/>
      <c r="E112" s="768"/>
      <c r="F112" s="768"/>
      <c r="G112" s="195"/>
      <c r="H112" s="195"/>
      <c r="I112" s="195"/>
      <c r="J112" s="933"/>
      <c r="K112" s="611" t="s">
        <v>3044</v>
      </c>
      <c r="L112" s="122"/>
      <c r="W112" s="59"/>
      <c r="X112" s="59"/>
      <c r="Y112" s="29"/>
      <c r="Z112" s="59"/>
      <c r="AA112" s="59"/>
      <c r="AB112" s="59"/>
    </row>
    <row r="113" spans="1:28" ht="12" customHeight="1">
      <c r="A113" s="123">
        <v>111</v>
      </c>
      <c r="B113" s="768"/>
      <c r="C113" s="768"/>
      <c r="D113" s="768"/>
      <c r="E113" s="768"/>
      <c r="F113" s="768"/>
      <c r="G113" s="195"/>
      <c r="H113" s="195"/>
      <c r="I113" s="195"/>
      <c r="J113" s="933"/>
      <c r="K113" s="611" t="s">
        <v>3045</v>
      </c>
      <c r="L113" s="122"/>
      <c r="W113" s="59"/>
      <c r="X113" s="59"/>
      <c r="Y113" s="29"/>
      <c r="Z113" s="59"/>
      <c r="AA113" s="59"/>
      <c r="AB113" s="59"/>
    </row>
    <row r="114" spans="1:28" ht="12" customHeight="1">
      <c r="A114" s="123">
        <v>112</v>
      </c>
      <c r="B114" s="768"/>
      <c r="C114" s="768"/>
      <c r="D114" s="768"/>
      <c r="E114" s="768"/>
      <c r="F114" s="768"/>
      <c r="G114" s="195"/>
      <c r="H114" s="195"/>
      <c r="I114" s="195"/>
      <c r="J114" s="933"/>
      <c r="K114" s="611" t="s">
        <v>3046</v>
      </c>
      <c r="L114" s="122"/>
      <c r="W114" s="59"/>
      <c r="X114" s="59"/>
      <c r="Y114" s="29"/>
      <c r="Z114" s="59"/>
      <c r="AA114" s="59"/>
      <c r="AB114" s="59"/>
    </row>
    <row r="115" spans="1:28" ht="12" customHeight="1">
      <c r="A115" s="123">
        <v>113</v>
      </c>
      <c r="B115" s="768"/>
      <c r="C115" s="768"/>
      <c r="D115" s="768"/>
      <c r="E115" s="768">
        <v>4</v>
      </c>
      <c r="F115" s="768"/>
      <c r="G115" s="195">
        <v>4</v>
      </c>
      <c r="H115" s="195"/>
      <c r="I115" s="195"/>
      <c r="J115" s="933"/>
      <c r="K115" s="563" t="s">
        <v>3047</v>
      </c>
      <c r="L115" s="122"/>
      <c r="W115" s="59"/>
      <c r="X115" s="59"/>
      <c r="Y115" s="29"/>
      <c r="Z115" s="59"/>
      <c r="AA115" s="59"/>
      <c r="AB115" s="59"/>
    </row>
    <row r="116" spans="1:28" ht="12" customHeight="1">
      <c r="A116" s="123">
        <v>114</v>
      </c>
      <c r="B116" s="768"/>
      <c r="C116" s="768"/>
      <c r="D116" s="768"/>
      <c r="E116" s="768"/>
      <c r="F116" s="768"/>
      <c r="G116" s="195"/>
      <c r="H116" s="195"/>
      <c r="I116" s="195"/>
      <c r="J116" s="933"/>
      <c r="K116" s="563" t="s">
        <v>3048</v>
      </c>
      <c r="L116" s="122"/>
      <c r="W116" s="59"/>
      <c r="X116" s="59"/>
      <c r="Y116" s="29"/>
      <c r="Z116" s="59"/>
      <c r="AA116" s="59"/>
      <c r="AB116" s="59"/>
    </row>
    <row r="117" spans="1:28" ht="12" customHeight="1">
      <c r="A117" s="123">
        <v>115</v>
      </c>
      <c r="B117" s="768"/>
      <c r="C117" s="768"/>
      <c r="D117" s="768"/>
      <c r="E117" s="768"/>
      <c r="F117" s="768"/>
      <c r="G117" s="195"/>
      <c r="H117" s="195"/>
      <c r="I117" s="195"/>
      <c r="J117" s="933"/>
      <c r="K117" s="563" t="s">
        <v>3049</v>
      </c>
      <c r="L117" s="122"/>
      <c r="W117" s="59"/>
      <c r="X117" s="59"/>
      <c r="Y117" s="29"/>
      <c r="Z117" s="59"/>
      <c r="AA117" s="59"/>
      <c r="AB117" s="59"/>
    </row>
    <row r="118" spans="1:28" ht="12" customHeight="1">
      <c r="A118" s="123">
        <v>116</v>
      </c>
      <c r="B118" s="768"/>
      <c r="C118" s="768"/>
      <c r="D118" s="768"/>
      <c r="E118" s="768"/>
      <c r="F118" s="768"/>
      <c r="G118" s="195"/>
      <c r="H118" s="195"/>
      <c r="I118" s="195"/>
      <c r="J118" s="933"/>
      <c r="K118" s="563" t="s">
        <v>3050</v>
      </c>
      <c r="L118" s="122"/>
      <c r="W118" s="59"/>
      <c r="X118" s="59"/>
      <c r="Y118" s="29"/>
      <c r="Z118" s="59"/>
      <c r="AA118" s="59"/>
      <c r="AB118" s="59"/>
    </row>
    <row r="119" spans="1:28" ht="12" customHeight="1">
      <c r="A119" s="123">
        <v>117</v>
      </c>
      <c r="B119" s="768"/>
      <c r="C119" s="768"/>
      <c r="D119" s="768"/>
      <c r="E119" s="768">
        <v>2</v>
      </c>
      <c r="F119" s="768"/>
      <c r="G119" s="195">
        <v>2</v>
      </c>
      <c r="H119" s="838">
        <v>3</v>
      </c>
      <c r="I119" s="837">
        <v>3</v>
      </c>
      <c r="J119" s="933" t="s">
        <v>3585</v>
      </c>
      <c r="K119" s="611" t="s">
        <v>3055</v>
      </c>
      <c r="L119" s="122"/>
      <c r="W119" s="59"/>
      <c r="X119" s="59"/>
      <c r="Y119" s="29"/>
      <c r="Z119" s="59"/>
      <c r="AA119" s="59"/>
      <c r="AB119" s="59"/>
    </row>
    <row r="120" spans="1:28" ht="12" customHeight="1">
      <c r="A120" s="123">
        <v>118</v>
      </c>
      <c r="B120" s="768"/>
      <c r="C120" s="768"/>
      <c r="D120" s="768"/>
      <c r="E120" s="768"/>
      <c r="F120" s="768"/>
      <c r="G120" s="195"/>
      <c r="H120" s="195"/>
      <c r="I120" s="195"/>
      <c r="J120" s="933"/>
      <c r="K120" s="611" t="s">
        <v>3055</v>
      </c>
      <c r="L120" s="122"/>
      <c r="W120" s="59"/>
      <c r="X120" s="59"/>
      <c r="Y120" s="29"/>
      <c r="Z120" s="59"/>
      <c r="AA120" s="59"/>
      <c r="AB120" s="59"/>
    </row>
    <row r="121" spans="1:28" ht="12" customHeight="1">
      <c r="A121" s="123">
        <v>119</v>
      </c>
      <c r="B121" s="768"/>
      <c r="C121" s="768"/>
      <c r="D121" s="768"/>
      <c r="E121" s="768">
        <v>4</v>
      </c>
      <c r="F121" s="768"/>
      <c r="G121" s="195">
        <v>4</v>
      </c>
      <c r="H121" s="838">
        <v>4</v>
      </c>
      <c r="I121" s="195"/>
      <c r="J121" s="933"/>
      <c r="K121" s="611" t="s">
        <v>3056</v>
      </c>
      <c r="L121" s="122"/>
      <c r="W121" s="59"/>
      <c r="X121" s="59"/>
      <c r="Y121" s="29"/>
      <c r="Z121" s="59"/>
      <c r="AA121" s="59"/>
      <c r="AB121" s="59"/>
    </row>
    <row r="122" spans="1:28" ht="12" customHeight="1">
      <c r="A122" s="123">
        <v>120</v>
      </c>
      <c r="B122" s="768"/>
      <c r="C122" s="768"/>
      <c r="D122" s="768"/>
      <c r="E122" s="768"/>
      <c r="F122" s="768"/>
      <c r="G122" s="195"/>
      <c r="H122" s="195"/>
      <c r="I122" s="195"/>
      <c r="J122" s="933"/>
      <c r="K122" s="611" t="s">
        <v>3056</v>
      </c>
      <c r="L122" s="122"/>
      <c r="W122" s="59"/>
      <c r="X122" s="59"/>
      <c r="Y122" s="29"/>
      <c r="Z122" s="59"/>
      <c r="AA122" s="59"/>
      <c r="AB122" s="59"/>
    </row>
    <row r="123" spans="1:28" ht="12" customHeight="1">
      <c r="A123" s="123">
        <v>121</v>
      </c>
      <c r="B123" s="768"/>
      <c r="C123" s="768"/>
      <c r="D123" s="768"/>
      <c r="E123" s="768"/>
      <c r="F123" s="768"/>
      <c r="G123" s="195"/>
      <c r="H123" s="195"/>
      <c r="I123" s="195"/>
      <c r="J123" s="933"/>
      <c r="K123" s="611" t="s">
        <v>3057</v>
      </c>
      <c r="L123" s="122"/>
      <c r="W123" s="59"/>
      <c r="X123" s="59"/>
      <c r="Y123" s="29"/>
      <c r="Z123" s="59"/>
      <c r="AA123" s="59"/>
      <c r="AB123" s="59"/>
    </row>
    <row r="124" spans="1:28" ht="12" customHeight="1">
      <c r="A124" s="123">
        <v>122</v>
      </c>
      <c r="B124" s="768"/>
      <c r="C124" s="768"/>
      <c r="D124" s="768"/>
      <c r="E124" s="768"/>
      <c r="F124" s="768"/>
      <c r="G124" s="195"/>
      <c r="H124" s="195"/>
      <c r="I124" s="195"/>
      <c r="J124" s="933"/>
      <c r="K124" s="611" t="s">
        <v>3057</v>
      </c>
      <c r="L124" s="122"/>
      <c r="W124" s="59"/>
      <c r="X124" s="59"/>
      <c r="Y124" s="29"/>
      <c r="Z124" s="59"/>
      <c r="AA124" s="59"/>
      <c r="AB124" s="59"/>
    </row>
    <row r="125" spans="1:28" ht="12" customHeight="1">
      <c r="A125" s="121">
        <v>149</v>
      </c>
      <c r="B125" s="767"/>
      <c r="C125" s="767"/>
      <c r="D125" s="767"/>
      <c r="E125" s="767">
        <v>2</v>
      </c>
      <c r="F125" s="767"/>
      <c r="G125" s="195">
        <v>2</v>
      </c>
      <c r="H125" s="838">
        <v>5</v>
      </c>
      <c r="I125" s="837">
        <v>4</v>
      </c>
      <c r="J125" s="933"/>
      <c r="K125" s="611" t="s">
        <v>3055</v>
      </c>
      <c r="L125" s="122"/>
      <c r="W125" s="24"/>
      <c r="X125" s="24"/>
      <c r="Y125" s="24"/>
      <c r="Z125" s="24"/>
      <c r="AA125" s="24"/>
      <c r="AB125" s="24"/>
    </row>
    <row r="126" spans="1:28" ht="12" customHeight="1">
      <c r="A126" s="121">
        <v>150</v>
      </c>
      <c r="B126" s="767"/>
      <c r="C126" s="767"/>
      <c r="D126" s="767"/>
      <c r="E126" s="767"/>
      <c r="F126" s="767"/>
      <c r="G126" s="195"/>
      <c r="H126" s="195"/>
      <c r="I126" s="195"/>
      <c r="J126" s="933"/>
      <c r="K126" s="611" t="s">
        <v>3055</v>
      </c>
      <c r="L126" s="122"/>
      <c r="W126" s="24"/>
      <c r="X126" s="24"/>
      <c r="Y126" s="24"/>
      <c r="Z126" s="24"/>
      <c r="AA126" s="24"/>
      <c r="AB126" s="24"/>
    </row>
    <row r="127" spans="1:28" ht="12" customHeight="1">
      <c r="A127" s="121">
        <v>151</v>
      </c>
      <c r="B127" s="767"/>
      <c r="C127" s="767"/>
      <c r="D127" s="767"/>
      <c r="E127" s="767">
        <v>2</v>
      </c>
      <c r="F127" s="767"/>
      <c r="G127" s="195">
        <v>2</v>
      </c>
      <c r="H127" s="195"/>
      <c r="I127" s="195"/>
      <c r="J127" s="933"/>
      <c r="K127" s="611" t="s">
        <v>3056</v>
      </c>
      <c r="L127" s="122"/>
      <c r="W127" s="24"/>
      <c r="X127" s="24"/>
      <c r="Y127" s="24"/>
      <c r="Z127" s="24"/>
      <c r="AA127" s="24"/>
      <c r="AB127" s="24"/>
    </row>
    <row r="128" spans="1:28" ht="12" customHeight="1">
      <c r="A128" s="121">
        <v>152</v>
      </c>
      <c r="B128" s="767"/>
      <c r="C128" s="767"/>
      <c r="D128" s="767"/>
      <c r="E128" s="767"/>
      <c r="F128" s="767"/>
      <c r="G128" s="195"/>
      <c r="H128" s="195"/>
      <c r="I128" s="195"/>
      <c r="J128" s="933"/>
      <c r="K128" s="611" t="s">
        <v>3056</v>
      </c>
      <c r="L128" s="122"/>
      <c r="W128" s="24"/>
      <c r="X128" s="24"/>
      <c r="Y128" s="24"/>
      <c r="Z128" s="24"/>
      <c r="AA128" s="24"/>
      <c r="AB128" s="24"/>
    </row>
    <row r="129" spans="1:28" ht="12" customHeight="1">
      <c r="A129" s="121">
        <v>153</v>
      </c>
      <c r="B129" s="767"/>
      <c r="C129" s="767"/>
      <c r="D129" s="767"/>
      <c r="E129" s="767">
        <v>2</v>
      </c>
      <c r="F129" s="767"/>
      <c r="G129" s="195">
        <v>2</v>
      </c>
      <c r="H129" s="195"/>
      <c r="I129" s="195"/>
      <c r="J129" s="933"/>
      <c r="K129" s="611" t="s">
        <v>3057</v>
      </c>
      <c r="L129" s="122"/>
      <c r="W129" s="24"/>
      <c r="X129" s="24"/>
      <c r="Y129" s="24"/>
      <c r="Z129" s="24"/>
      <c r="AA129" s="24"/>
      <c r="AB129" s="24"/>
    </row>
    <row r="130" spans="1:28" ht="12" customHeight="1">
      <c r="A130" s="121">
        <v>154</v>
      </c>
      <c r="B130" s="767"/>
      <c r="C130" s="767"/>
      <c r="D130" s="767"/>
      <c r="E130" s="767"/>
      <c r="F130" s="767"/>
      <c r="G130" s="195"/>
      <c r="H130" s="195"/>
      <c r="I130" s="195"/>
      <c r="J130" s="933"/>
      <c r="K130" s="611" t="s">
        <v>3057</v>
      </c>
      <c r="L130" s="122"/>
      <c r="W130" s="24"/>
      <c r="X130" s="24"/>
      <c r="Y130" s="24"/>
      <c r="Z130" s="24"/>
      <c r="AA130" s="24"/>
      <c r="AB130" s="24"/>
    </row>
    <row r="131" spans="1:28" ht="12" customHeight="1">
      <c r="A131" s="121">
        <v>155</v>
      </c>
      <c r="B131" s="767"/>
      <c r="C131" s="767"/>
      <c r="D131" s="767"/>
      <c r="E131" s="767">
        <v>2</v>
      </c>
      <c r="F131" s="767"/>
      <c r="G131" s="195">
        <v>2</v>
      </c>
      <c r="H131" s="195"/>
      <c r="I131" s="195"/>
      <c r="J131" s="933"/>
      <c r="K131" s="611" t="s">
        <v>3058</v>
      </c>
      <c r="L131" s="122"/>
      <c r="W131" s="24"/>
      <c r="X131" s="24"/>
      <c r="Y131" s="24"/>
      <c r="Z131" s="24"/>
      <c r="AA131" s="24"/>
      <c r="AB131" s="24"/>
    </row>
    <row r="132" spans="1:28" ht="12" customHeight="1">
      <c r="A132" s="121">
        <v>156</v>
      </c>
      <c r="B132" s="767"/>
      <c r="C132" s="767"/>
      <c r="D132" s="767"/>
      <c r="E132" s="767"/>
      <c r="F132" s="767"/>
      <c r="G132" s="195"/>
      <c r="H132" s="195"/>
      <c r="I132" s="195"/>
      <c r="J132" s="933"/>
      <c r="K132" s="611" t="s">
        <v>3058</v>
      </c>
      <c r="L132" s="122"/>
      <c r="W132" s="24"/>
      <c r="X132" s="24"/>
      <c r="Y132" s="24"/>
      <c r="Z132" s="24"/>
      <c r="AA132" s="24"/>
      <c r="AB132" s="24"/>
    </row>
    <row r="133" spans="1:28" ht="12" customHeight="1">
      <c r="A133" s="121">
        <v>157</v>
      </c>
      <c r="B133" s="767"/>
      <c r="C133" s="767"/>
      <c r="D133" s="767"/>
      <c r="E133" s="767">
        <v>1</v>
      </c>
      <c r="F133" s="767"/>
      <c r="G133" s="195">
        <v>1</v>
      </c>
      <c r="H133" s="195"/>
      <c r="I133" s="195"/>
      <c r="J133" s="933"/>
      <c r="K133" s="612" t="s">
        <v>3059</v>
      </c>
      <c r="L133" s="122"/>
      <c r="W133" s="24"/>
      <c r="X133" s="24"/>
      <c r="Y133" s="24"/>
      <c r="Z133" s="24"/>
      <c r="AA133" s="24"/>
      <c r="AB133" s="24"/>
    </row>
    <row r="134" spans="1:28" ht="12" customHeight="1">
      <c r="A134" s="121">
        <v>158</v>
      </c>
      <c r="B134" s="767"/>
      <c r="C134" s="767"/>
      <c r="D134" s="767"/>
      <c r="E134" s="767"/>
      <c r="F134" s="767">
        <v>4</v>
      </c>
      <c r="G134" s="195">
        <v>4</v>
      </c>
      <c r="H134" s="838">
        <v>6</v>
      </c>
      <c r="I134" s="837">
        <v>4</v>
      </c>
      <c r="J134" s="933" t="s">
        <v>3649</v>
      </c>
      <c r="K134" s="612" t="s">
        <v>350</v>
      </c>
      <c r="L134" s="122"/>
      <c r="W134" s="24"/>
      <c r="X134" s="24"/>
      <c r="Y134" s="24"/>
      <c r="Z134" s="24"/>
      <c r="AA134" s="24"/>
      <c r="AB134" s="24"/>
    </row>
    <row r="135" spans="1:28" ht="12" customHeight="1">
      <c r="A135" s="121">
        <v>159</v>
      </c>
      <c r="B135" s="767"/>
      <c r="C135" s="767"/>
      <c r="D135" s="767"/>
      <c r="E135" s="767"/>
      <c r="F135" s="767"/>
      <c r="G135" s="195"/>
      <c r="H135" s="195"/>
      <c r="I135" s="195"/>
      <c r="J135" s="933"/>
      <c r="K135" s="612" t="s">
        <v>358</v>
      </c>
      <c r="L135" s="122"/>
      <c r="W135" s="24"/>
      <c r="X135" s="24"/>
      <c r="Y135" s="24"/>
      <c r="Z135" s="24"/>
      <c r="AA135" s="24"/>
      <c r="AB135" s="24"/>
    </row>
    <row r="136" spans="1:28" ht="12" customHeight="1">
      <c r="A136" s="121">
        <v>160</v>
      </c>
      <c r="B136" s="767"/>
      <c r="C136" s="767"/>
      <c r="D136" s="767"/>
      <c r="E136" s="767"/>
      <c r="F136" s="767"/>
      <c r="G136" s="195"/>
      <c r="H136" s="195"/>
      <c r="I136" s="195"/>
      <c r="J136" s="933"/>
      <c r="K136" s="612" t="s">
        <v>365</v>
      </c>
      <c r="L136" s="122"/>
      <c r="W136" s="24"/>
      <c r="X136" s="24"/>
      <c r="Y136" s="24"/>
      <c r="Z136" s="24"/>
      <c r="AA136" s="24"/>
      <c r="AB136" s="24"/>
    </row>
    <row r="137" spans="1:28" ht="12" customHeight="1">
      <c r="A137" s="121">
        <v>161</v>
      </c>
      <c r="B137" s="767"/>
      <c r="C137" s="767"/>
      <c r="D137" s="767"/>
      <c r="E137" s="767"/>
      <c r="F137" s="767"/>
      <c r="G137" s="195"/>
      <c r="H137" s="195"/>
      <c r="I137" s="195"/>
      <c r="J137" s="933"/>
      <c r="K137" s="612" t="s">
        <v>370</v>
      </c>
      <c r="L137" s="122"/>
      <c r="W137" s="24"/>
      <c r="X137" s="24"/>
      <c r="Y137" s="24"/>
      <c r="Z137" s="24"/>
      <c r="AA137" s="24"/>
      <c r="AB137" s="24"/>
    </row>
    <row r="138" spans="1:28" ht="12" customHeight="1">
      <c r="A138" s="121">
        <v>162</v>
      </c>
      <c r="B138" s="767"/>
      <c r="C138" s="767"/>
      <c r="D138" s="767"/>
      <c r="E138" s="767"/>
      <c r="F138" s="767">
        <v>3</v>
      </c>
      <c r="G138" s="195">
        <v>3</v>
      </c>
      <c r="H138" s="195"/>
      <c r="I138" s="195"/>
      <c r="J138" s="933"/>
      <c r="K138" s="612" t="s">
        <v>351</v>
      </c>
      <c r="L138" s="122"/>
      <c r="W138" s="24"/>
      <c r="X138" s="24"/>
      <c r="Y138" s="24"/>
      <c r="Z138" s="24"/>
      <c r="AA138" s="24"/>
      <c r="AB138" s="24"/>
    </row>
    <row r="139" spans="1:28" ht="12" customHeight="1">
      <c r="A139" s="121">
        <v>163</v>
      </c>
      <c r="B139" s="767"/>
      <c r="C139" s="767"/>
      <c r="D139" s="767"/>
      <c r="E139" s="767"/>
      <c r="F139" s="767"/>
      <c r="G139" s="195"/>
      <c r="H139" s="195"/>
      <c r="I139" s="195"/>
      <c r="J139" s="933"/>
      <c r="K139" s="612" t="s">
        <v>359</v>
      </c>
      <c r="L139" s="122"/>
      <c r="W139" s="24"/>
      <c r="X139" s="24"/>
      <c r="Y139" s="24"/>
      <c r="Z139" s="24"/>
      <c r="AA139" s="24"/>
      <c r="AB139" s="24"/>
    </row>
    <row r="140" spans="1:28" ht="12" customHeight="1">
      <c r="A140" s="121">
        <v>164</v>
      </c>
      <c r="B140" s="767"/>
      <c r="C140" s="767"/>
      <c r="D140" s="767"/>
      <c r="E140" s="767"/>
      <c r="F140" s="767"/>
      <c r="G140" s="195"/>
      <c r="H140" s="195"/>
      <c r="I140" s="195"/>
      <c r="J140" s="933"/>
      <c r="K140" s="611" t="s">
        <v>366</v>
      </c>
      <c r="L140" s="122"/>
      <c r="W140" s="24"/>
      <c r="X140" s="24"/>
      <c r="Y140" s="24"/>
      <c r="Z140" s="24"/>
      <c r="AA140" s="24"/>
      <c r="AB140" s="24"/>
    </row>
    <row r="141" spans="1:28" ht="12" customHeight="1">
      <c r="A141" s="121">
        <v>165</v>
      </c>
      <c r="B141" s="767"/>
      <c r="C141" s="767"/>
      <c r="D141" s="767"/>
      <c r="E141" s="767"/>
      <c r="F141" s="767"/>
      <c r="G141" s="195"/>
      <c r="H141" s="195"/>
      <c r="I141" s="195"/>
      <c r="J141" s="933"/>
      <c r="K141" s="244" t="s">
        <v>371</v>
      </c>
      <c r="L141" s="122"/>
      <c r="W141" s="24"/>
      <c r="X141" s="24"/>
      <c r="Y141" s="24"/>
      <c r="Z141" s="24"/>
      <c r="AA141" s="24"/>
      <c r="AB141" s="24"/>
    </row>
    <row r="142" spans="1:28">
      <c r="B142" s="633">
        <f t="shared" ref="B142:F142" si="0">SUM(B3:B141)</f>
        <v>13</v>
      </c>
      <c r="C142" s="633">
        <f t="shared" si="0"/>
        <v>9</v>
      </c>
      <c r="D142" s="633">
        <f t="shared" si="0"/>
        <v>33</v>
      </c>
      <c r="E142" s="633">
        <f t="shared" si="0"/>
        <v>73</v>
      </c>
      <c r="F142" s="633">
        <f t="shared" si="0"/>
        <v>10</v>
      </c>
      <c r="G142" s="633">
        <f>SUM(G3:G141)</f>
        <v>138</v>
      </c>
      <c r="H142" s="795"/>
      <c r="I142" s="795"/>
      <c r="J142" s="795"/>
      <c r="W142" s="24"/>
      <c r="X142" s="24"/>
      <c r="Y142" s="24"/>
      <c r="Z142" s="24"/>
      <c r="AA142" s="24"/>
      <c r="AB142" s="24"/>
    </row>
    <row r="143" spans="1:28">
      <c r="B143" s="773" t="s">
        <v>3481</v>
      </c>
      <c r="C143" s="773" t="s">
        <v>3506</v>
      </c>
      <c r="D143" s="773" t="s">
        <v>3505</v>
      </c>
      <c r="E143" s="773" t="s">
        <v>3504</v>
      </c>
      <c r="F143" s="773" t="s">
        <v>3551</v>
      </c>
      <c r="G143" s="773" t="s">
        <v>3550</v>
      </c>
      <c r="H143" s="773" t="s">
        <v>1062</v>
      </c>
      <c r="I143" s="773" t="s">
        <v>1062</v>
      </c>
      <c r="J143" s="773" t="s">
        <v>3553</v>
      </c>
      <c r="W143" s="24"/>
      <c r="X143" s="24"/>
      <c r="Y143" s="24"/>
      <c r="Z143" s="24"/>
      <c r="AA143" s="24"/>
      <c r="AB143" s="24"/>
    </row>
    <row r="144" spans="1:28" ht="12.75">
      <c r="H144" s="796" t="s">
        <v>3573</v>
      </c>
      <c r="I144" s="797" t="s">
        <v>3574</v>
      </c>
      <c r="W144" s="24"/>
      <c r="X144" s="24"/>
      <c r="Y144" s="24"/>
      <c r="Z144" s="24"/>
      <c r="AA144" s="24"/>
      <c r="AB144" s="24"/>
    </row>
    <row r="145" spans="23:28">
      <c r="W145" s="24"/>
      <c r="X145" s="24"/>
      <c r="Y145" s="24"/>
      <c r="Z145" s="24"/>
      <c r="AA145" s="24"/>
      <c r="AB145" s="24"/>
    </row>
    <row r="146" spans="23:28">
      <c r="W146" s="24"/>
      <c r="X146" s="24"/>
      <c r="Y146" s="24"/>
      <c r="Z146" s="24"/>
      <c r="AA146" s="24"/>
      <c r="AB146" s="24"/>
    </row>
    <row r="147" spans="23:28">
      <c r="W147" s="24"/>
      <c r="X147" s="24"/>
      <c r="Y147" s="24"/>
      <c r="Z147" s="24"/>
      <c r="AA147" s="24"/>
      <c r="AB147" s="24"/>
    </row>
    <row r="148" spans="23:28">
      <c r="W148" s="24"/>
      <c r="X148" s="24"/>
      <c r="Y148" s="24"/>
      <c r="Z148" s="24"/>
      <c r="AA148" s="24"/>
      <c r="AB148" s="24"/>
    </row>
    <row r="149" spans="23:28">
      <c r="W149" s="24"/>
      <c r="X149" s="24"/>
      <c r="Y149" s="24"/>
      <c r="Z149" s="24"/>
      <c r="AA149" s="24"/>
      <c r="AB149" s="24"/>
    </row>
    <row r="150" spans="23:28">
      <c r="W150" s="24"/>
      <c r="X150" s="24"/>
      <c r="Y150" s="24"/>
      <c r="Z150" s="24"/>
      <c r="AA150" s="24"/>
      <c r="AB150" s="24"/>
    </row>
    <row r="151" spans="23:28">
      <c r="W151" s="24"/>
      <c r="X151" s="24"/>
      <c r="Y151" s="24"/>
      <c r="Z151" s="24"/>
      <c r="AA151" s="24"/>
      <c r="AB151" s="24"/>
    </row>
    <row r="152" spans="23:28">
      <c r="W152" s="24"/>
      <c r="X152" s="24"/>
      <c r="Y152" s="24"/>
      <c r="Z152" s="24"/>
      <c r="AA152" s="24"/>
      <c r="AB152" s="24"/>
    </row>
    <row r="153" spans="23:28">
      <c r="W153" s="24"/>
      <c r="X153" s="24"/>
      <c r="Y153" s="24"/>
      <c r="Z153" s="24"/>
      <c r="AA153" s="24"/>
      <c r="AB153" s="24"/>
    </row>
    <row r="154" spans="23:28">
      <c r="W154" s="24"/>
      <c r="X154" s="24"/>
      <c r="Y154" s="24"/>
      <c r="Z154" s="24"/>
      <c r="AA154" s="24"/>
      <c r="AB154" s="24"/>
    </row>
    <row r="155" spans="23:28">
      <c r="W155" s="24"/>
      <c r="X155" s="24"/>
      <c r="Y155" s="24"/>
      <c r="Z155" s="24"/>
      <c r="AA155" s="24"/>
      <c r="AB155" s="24"/>
    </row>
    <row r="156" spans="23:28">
      <c r="W156" s="24"/>
      <c r="X156" s="24"/>
      <c r="Y156" s="24"/>
      <c r="Z156" s="24"/>
      <c r="AA156" s="24"/>
      <c r="AB156" s="24"/>
    </row>
    <row r="157" spans="23:28">
      <c r="W157" s="24"/>
      <c r="X157" s="24"/>
      <c r="Y157" s="24"/>
      <c r="Z157" s="24"/>
      <c r="AA157" s="24"/>
      <c r="AB157" s="24"/>
    </row>
    <row r="158" spans="23:28">
      <c r="W158" s="24"/>
      <c r="X158" s="24"/>
      <c r="Y158" s="24"/>
      <c r="Z158" s="24"/>
      <c r="AA158" s="24"/>
      <c r="AB158" s="24"/>
    </row>
    <row r="159" spans="23:28">
      <c r="W159" s="24"/>
      <c r="X159" s="24"/>
      <c r="Y159" s="24"/>
      <c r="Z159" s="24"/>
      <c r="AA159" s="24"/>
      <c r="AB159" s="24"/>
    </row>
    <row r="160" spans="23:28">
      <c r="W160" s="24"/>
      <c r="X160" s="24"/>
      <c r="Y160" s="24"/>
      <c r="Z160" s="24"/>
      <c r="AA160" s="24"/>
      <c r="AB160" s="24"/>
    </row>
    <row r="161" spans="23:28">
      <c r="W161" s="24"/>
      <c r="X161" s="24"/>
      <c r="Y161" s="24"/>
      <c r="Z161" s="24"/>
      <c r="AA161" s="24"/>
      <c r="AB161" s="24"/>
    </row>
    <row r="162" spans="23:28">
      <c r="W162" s="24"/>
      <c r="X162" s="24"/>
      <c r="Y162" s="24"/>
      <c r="Z162" s="24"/>
      <c r="AA162" s="24"/>
      <c r="AB162" s="24"/>
    </row>
    <row r="163" spans="23:28">
      <c r="W163" s="24"/>
      <c r="X163" s="24"/>
      <c r="Y163" s="24"/>
      <c r="Z163" s="24"/>
      <c r="AA163" s="24"/>
      <c r="AB163" s="24"/>
    </row>
    <row r="164" spans="23:28">
      <c r="W164" s="24"/>
      <c r="X164" s="24"/>
      <c r="Y164" s="24"/>
      <c r="Z164" s="24"/>
      <c r="AA164" s="24"/>
      <c r="AB164" s="24"/>
    </row>
    <row r="165" spans="23:28">
      <c r="W165" s="24"/>
      <c r="X165" s="24"/>
      <c r="Y165" s="24"/>
      <c r="Z165" s="24"/>
      <c r="AA165" s="24"/>
      <c r="AB165" s="24"/>
    </row>
    <row r="166" spans="23:28">
      <c r="W166" s="24"/>
      <c r="X166" s="24"/>
      <c r="Y166" s="24"/>
      <c r="Z166" s="24"/>
      <c r="AA166" s="24"/>
      <c r="AB166" s="24"/>
    </row>
    <row r="167" spans="23:28">
      <c r="W167" s="24"/>
      <c r="X167" s="24"/>
      <c r="Y167" s="24"/>
      <c r="Z167" s="24"/>
      <c r="AA167" s="24"/>
      <c r="AB167" s="24"/>
    </row>
    <row r="168" spans="23:28">
      <c r="W168" s="24"/>
      <c r="X168" s="24"/>
      <c r="Y168" s="24"/>
      <c r="Z168" s="24"/>
      <c r="AA168" s="24"/>
      <c r="AB168" s="24"/>
    </row>
  </sheetData>
  <mergeCells count="8">
    <mergeCell ref="M9:N9"/>
    <mergeCell ref="M2:N2"/>
    <mergeCell ref="M3:N3"/>
    <mergeCell ref="M4:N4"/>
    <mergeCell ref="M5:N5"/>
    <mergeCell ref="M6:N6"/>
    <mergeCell ref="M7:N7"/>
    <mergeCell ref="M8:N8"/>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G94"/>
  <sheetViews>
    <sheetView topLeftCell="J22" zoomScale="90" zoomScaleNormal="90" workbookViewId="0">
      <selection activeCell="Y38" sqref="Y38"/>
    </sheetView>
  </sheetViews>
  <sheetFormatPr defaultColWidth="10.875" defaultRowHeight="11.25"/>
  <cols>
    <col min="1" max="1" width="12" style="9" hidden="1" customWidth="1"/>
    <col min="2" max="9" width="0" style="9" hidden="1" customWidth="1"/>
    <col min="10" max="10" width="3.125" style="9" customWidth="1"/>
    <col min="11" max="18" width="10.875" style="9"/>
    <col min="19" max="19" width="11.375" style="9" bestFit="1" customWidth="1"/>
    <col min="20" max="21" width="10.875" style="9"/>
    <col min="22" max="22" width="5.625" style="345" customWidth="1"/>
    <col min="23" max="16384" width="10.875" style="9"/>
  </cols>
  <sheetData>
    <row r="1" spans="1:31" ht="15.75">
      <c r="K1" s="454" t="s">
        <v>2564</v>
      </c>
      <c r="W1" s="454" t="s">
        <v>2565</v>
      </c>
    </row>
    <row r="2" spans="1:31" ht="15.75">
      <c r="A2" s="258" t="s">
        <v>85</v>
      </c>
      <c r="B2" s="23" t="s">
        <v>26</v>
      </c>
      <c r="J2" s="345"/>
      <c r="K2" s="258" t="s">
        <v>85</v>
      </c>
      <c r="L2" s="180" t="s">
        <v>1071</v>
      </c>
      <c r="S2" s="24"/>
      <c r="T2" s="24"/>
      <c r="U2" s="24"/>
      <c r="V2" s="337"/>
      <c r="W2" t="s">
        <v>2467</v>
      </c>
      <c r="X2" t="s">
        <v>2566</v>
      </c>
      <c r="Y2"/>
      <c r="Z2"/>
      <c r="AA2"/>
      <c r="AB2"/>
      <c r="AC2"/>
      <c r="AD2" s="24"/>
      <c r="AE2" s="24"/>
    </row>
    <row r="3" spans="1:31" ht="33" customHeight="1">
      <c r="A3" s="11"/>
      <c r="B3" s="25" t="s">
        <v>86</v>
      </c>
      <c r="C3" s="25" t="s">
        <v>87</v>
      </c>
      <c r="D3" s="25" t="s">
        <v>88</v>
      </c>
      <c r="E3" s="26" t="s">
        <v>89</v>
      </c>
      <c r="F3" s="25" t="s">
        <v>90</v>
      </c>
      <c r="G3" s="27" t="s">
        <v>91</v>
      </c>
      <c r="H3" s="28" t="s">
        <v>92</v>
      </c>
      <c r="I3" s="24"/>
      <c r="J3" s="326"/>
      <c r="K3" s="11"/>
      <c r="L3" s="397" t="s">
        <v>3060</v>
      </c>
      <c r="M3" s="397" t="s">
        <v>3066</v>
      </c>
      <c r="N3" s="397" t="s">
        <v>87</v>
      </c>
      <c r="O3" s="397" t="s">
        <v>3076</v>
      </c>
      <c r="P3" s="397" t="s">
        <v>3082</v>
      </c>
      <c r="Q3" s="397" t="s">
        <v>3092</v>
      </c>
      <c r="R3" s="397" t="s">
        <v>3094</v>
      </c>
      <c r="S3" s="397" t="s">
        <v>3100</v>
      </c>
      <c r="T3" s="397" t="s">
        <v>3106</v>
      </c>
      <c r="U3" s="400" t="s">
        <v>3112</v>
      </c>
      <c r="V3" s="337"/>
      <c r="W3" s="546" t="s">
        <v>541</v>
      </c>
      <c r="X3" s="487" t="s">
        <v>2497</v>
      </c>
      <c r="Y3" s="440" t="s">
        <v>2472</v>
      </c>
      <c r="Z3" s="465" t="s">
        <v>2741</v>
      </c>
      <c r="AB3"/>
      <c r="AC3"/>
      <c r="AD3" s="24"/>
      <c r="AE3" s="24"/>
    </row>
    <row r="4" spans="1:31" ht="33" customHeight="1">
      <c r="A4" s="11"/>
      <c r="B4" s="25" t="s">
        <v>93</v>
      </c>
      <c r="C4" s="25" t="s">
        <v>94</v>
      </c>
      <c r="D4" s="25" t="s">
        <v>95</v>
      </c>
      <c r="E4" s="26" t="s">
        <v>96</v>
      </c>
      <c r="F4" s="25" t="s">
        <v>97</v>
      </c>
      <c r="G4" s="27" t="s">
        <v>98</v>
      </c>
      <c r="H4" s="28" t="s">
        <v>99</v>
      </c>
      <c r="I4" s="24"/>
      <c r="J4" s="326"/>
      <c r="K4" s="11"/>
      <c r="L4" s="397" t="s">
        <v>3061</v>
      </c>
      <c r="M4" s="397" t="s">
        <v>3067</v>
      </c>
      <c r="N4" s="397" t="s">
        <v>3071</v>
      </c>
      <c r="O4" s="397" t="s">
        <v>3077</v>
      </c>
      <c r="P4" s="397" t="s">
        <v>3083</v>
      </c>
      <c r="Q4" s="397" t="s">
        <v>3093</v>
      </c>
      <c r="R4" s="397" t="s">
        <v>3095</v>
      </c>
      <c r="S4" s="397" t="s">
        <v>3101</v>
      </c>
      <c r="T4" s="397" t="s">
        <v>3107</v>
      </c>
      <c r="U4" s="400" t="s">
        <v>3113</v>
      </c>
      <c r="V4" s="337"/>
      <c r="W4" s="486"/>
      <c r="X4" s="487" t="s">
        <v>2503</v>
      </c>
      <c r="Y4" s="440" t="s">
        <v>2479</v>
      </c>
      <c r="Z4" s="261"/>
      <c r="AA4" s="261"/>
      <c r="AC4" s="386"/>
      <c r="AD4" s="24"/>
      <c r="AE4" s="24"/>
    </row>
    <row r="5" spans="1:31" ht="33" customHeight="1">
      <c r="A5" s="11"/>
      <c r="B5" s="32" t="s">
        <v>100</v>
      </c>
      <c r="C5" s="32" t="s">
        <v>101</v>
      </c>
      <c r="D5" s="32" t="s">
        <v>102</v>
      </c>
      <c r="E5" s="11"/>
      <c r="F5" s="32" t="s">
        <v>103</v>
      </c>
      <c r="G5" s="33" t="s">
        <v>104</v>
      </c>
      <c r="H5" s="29"/>
      <c r="I5" s="24"/>
      <c r="J5" s="326"/>
      <c r="K5" s="11"/>
      <c r="L5" s="397" t="s">
        <v>3062</v>
      </c>
      <c r="M5" s="397" t="s">
        <v>3068</v>
      </c>
      <c r="N5" s="397" t="s">
        <v>3072</v>
      </c>
      <c r="O5" s="397" t="s">
        <v>3078</v>
      </c>
      <c r="P5" s="397" t="s">
        <v>3084</v>
      </c>
      <c r="Q5" s="397" t="s">
        <v>3088</v>
      </c>
      <c r="R5" s="397" t="s">
        <v>3096</v>
      </c>
      <c r="S5" s="397" t="s">
        <v>3102</v>
      </c>
      <c r="T5" s="397" t="s">
        <v>3108</v>
      </c>
      <c r="U5" s="400" t="s">
        <v>3114</v>
      </c>
      <c r="V5" s="337"/>
      <c r="W5" s="282"/>
      <c r="X5" s="446" t="s">
        <v>2471</v>
      </c>
      <c r="Y5" s="440" t="s">
        <v>2489</v>
      </c>
      <c r="Z5" s="261"/>
      <c r="AA5" s="261"/>
      <c r="AB5" s="441"/>
      <c r="AC5" s="386"/>
      <c r="AD5" s="24"/>
      <c r="AE5" s="24"/>
    </row>
    <row r="6" spans="1:31" ht="33" customHeight="1">
      <c r="A6" s="11"/>
      <c r="B6" s="32" t="s">
        <v>105</v>
      </c>
      <c r="C6" s="32" t="s">
        <v>106</v>
      </c>
      <c r="D6" s="32" t="s">
        <v>107</v>
      </c>
      <c r="E6" s="11"/>
      <c r="F6" s="32" t="s">
        <v>108</v>
      </c>
      <c r="G6" s="33" t="s">
        <v>109</v>
      </c>
      <c r="H6" s="29"/>
      <c r="I6" s="24"/>
      <c r="J6" s="326"/>
      <c r="K6" s="11"/>
      <c r="L6" s="397" t="s">
        <v>3063</v>
      </c>
      <c r="M6" s="397" t="s">
        <v>3069</v>
      </c>
      <c r="N6" s="397" t="s">
        <v>3073</v>
      </c>
      <c r="O6" s="397" t="s">
        <v>3079</v>
      </c>
      <c r="P6" s="397" t="s">
        <v>3085</v>
      </c>
      <c r="Q6" s="397" t="s">
        <v>3089</v>
      </c>
      <c r="R6" s="397" t="s">
        <v>3098</v>
      </c>
      <c r="S6" s="397" t="s">
        <v>3103</v>
      </c>
      <c r="T6" s="397" t="s">
        <v>3109</v>
      </c>
      <c r="U6" s="400" t="s">
        <v>3115</v>
      </c>
      <c r="V6" s="337"/>
      <c r="W6" s="486"/>
      <c r="X6" s="446" t="s">
        <v>2478</v>
      </c>
      <c r="Y6" s="440" t="s">
        <v>2494</v>
      </c>
      <c r="Z6" s="465" t="s">
        <v>2743</v>
      </c>
      <c r="AC6" s="282"/>
      <c r="AD6" s="24"/>
      <c r="AE6" s="24"/>
    </row>
    <row r="7" spans="1:31" ht="33" customHeight="1">
      <c r="A7" s="11"/>
      <c r="B7" s="25" t="s">
        <v>110</v>
      </c>
      <c r="C7" s="25" t="s">
        <v>111</v>
      </c>
      <c r="D7" s="25" t="s">
        <v>112</v>
      </c>
      <c r="E7" s="11"/>
      <c r="F7" s="25" t="s">
        <v>113</v>
      </c>
      <c r="G7" s="27" t="s">
        <v>114</v>
      </c>
      <c r="H7" s="29"/>
      <c r="I7" s="24"/>
      <c r="J7" s="326"/>
      <c r="K7" s="11"/>
      <c r="L7" s="397" t="s">
        <v>3064</v>
      </c>
      <c r="M7" s="397" t="s">
        <v>3070</v>
      </c>
      <c r="N7" s="397" t="s">
        <v>3074</v>
      </c>
      <c r="O7" s="397" t="s">
        <v>3080</v>
      </c>
      <c r="P7" s="397" t="s">
        <v>3086</v>
      </c>
      <c r="Q7" s="397" t="s">
        <v>3090</v>
      </c>
      <c r="R7" s="397" t="s">
        <v>3099</v>
      </c>
      <c r="S7" s="397" t="s">
        <v>3104</v>
      </c>
      <c r="T7" s="397" t="s">
        <v>3110</v>
      </c>
      <c r="U7" s="400" t="s">
        <v>3116</v>
      </c>
      <c r="V7" s="337"/>
      <c r="W7" s="486"/>
      <c r="X7" s="446" t="s">
        <v>2488</v>
      </c>
      <c r="Y7" s="440" t="s">
        <v>2500</v>
      </c>
      <c r="Z7" s="465" t="s">
        <v>2742</v>
      </c>
      <c r="AA7" s="441"/>
      <c r="AB7" s="441"/>
      <c r="AC7" s="282"/>
      <c r="AD7" s="24"/>
      <c r="AE7" s="24"/>
    </row>
    <row r="8" spans="1:31" ht="33" customHeight="1">
      <c r="A8" s="11"/>
      <c r="B8" s="34" t="s">
        <v>115</v>
      </c>
      <c r="C8" s="34" t="s">
        <v>116</v>
      </c>
      <c r="D8" s="34" t="s">
        <v>117</v>
      </c>
      <c r="E8" s="11"/>
      <c r="F8" s="34" t="s">
        <v>118</v>
      </c>
      <c r="G8" s="35" t="s">
        <v>119</v>
      </c>
      <c r="H8" s="29"/>
      <c r="I8" s="24"/>
      <c r="J8" s="326"/>
      <c r="K8" s="11"/>
      <c r="L8" s="399" t="s">
        <v>3065</v>
      </c>
      <c r="M8" s="397" t="s">
        <v>3070</v>
      </c>
      <c r="N8" s="397" t="s">
        <v>3075</v>
      </c>
      <c r="O8" s="397" t="s">
        <v>3081</v>
      </c>
      <c r="P8" s="397" t="s">
        <v>3087</v>
      </c>
      <c r="Q8" s="397" t="s">
        <v>3091</v>
      </c>
      <c r="R8" s="397" t="s">
        <v>3097</v>
      </c>
      <c r="S8" s="397" t="s">
        <v>3105</v>
      </c>
      <c r="T8" s="397" t="s">
        <v>3111</v>
      </c>
      <c r="U8" s="400" t="s">
        <v>3117</v>
      </c>
      <c r="V8" s="337"/>
      <c r="W8" s="486"/>
      <c r="X8" s="446" t="s">
        <v>2493</v>
      </c>
      <c r="Y8" s="440" t="s">
        <v>2506</v>
      </c>
      <c r="Z8" s="486"/>
      <c r="AA8" s="441"/>
      <c r="AB8" s="441"/>
      <c r="AC8" s="282"/>
      <c r="AD8" s="24"/>
      <c r="AE8" s="24"/>
    </row>
    <row r="9" spans="1:31" ht="33" customHeight="1">
      <c r="A9" s="11"/>
      <c r="B9" s="32" t="s">
        <v>120</v>
      </c>
      <c r="C9" s="32" t="s">
        <v>121</v>
      </c>
      <c r="D9" s="32" t="s">
        <v>122</v>
      </c>
      <c r="E9" s="11"/>
      <c r="F9" s="32" t="s">
        <v>123</v>
      </c>
      <c r="G9" s="33" t="s">
        <v>124</v>
      </c>
      <c r="H9" s="29"/>
      <c r="I9" s="24"/>
      <c r="J9" s="326"/>
      <c r="K9" s="558" t="s">
        <v>3118</v>
      </c>
      <c r="L9" s="560" t="s">
        <v>1042</v>
      </c>
      <c r="M9" s="560" t="s">
        <v>1042</v>
      </c>
      <c r="N9" s="560" t="s">
        <v>1042</v>
      </c>
      <c r="O9" s="560" t="s">
        <v>1042</v>
      </c>
      <c r="P9" s="560" t="s">
        <v>1042</v>
      </c>
      <c r="Q9" s="613" t="s">
        <v>1042</v>
      </c>
      <c r="R9" s="560" t="s">
        <v>1042</v>
      </c>
      <c r="S9" s="560" t="s">
        <v>1042</v>
      </c>
      <c r="T9" s="560" t="s">
        <v>1042</v>
      </c>
      <c r="U9" s="614"/>
      <c r="V9" s="337"/>
      <c r="W9" s="486"/>
      <c r="X9" s="446" t="s">
        <v>2499</v>
      </c>
      <c r="Y9" s="440" t="s">
        <v>2510</v>
      </c>
      <c r="Z9" s="486"/>
      <c r="AC9" s="281"/>
      <c r="AD9" s="24"/>
      <c r="AE9" s="24"/>
    </row>
    <row r="10" spans="1:31" ht="33" customHeight="1">
      <c r="A10" s="11"/>
      <c r="B10" s="36" t="s">
        <v>125</v>
      </c>
      <c r="C10" s="36" t="s">
        <v>126</v>
      </c>
      <c r="D10" s="36" t="s">
        <v>127</v>
      </c>
      <c r="E10" s="11"/>
      <c r="F10" s="36" t="s">
        <v>128</v>
      </c>
      <c r="G10" s="37" t="s">
        <v>129</v>
      </c>
      <c r="H10" s="29"/>
      <c r="I10" s="24"/>
      <c r="J10" s="326"/>
      <c r="K10" s="11"/>
      <c r="M10" s="9" t="s">
        <v>1042</v>
      </c>
      <c r="U10" s="29"/>
      <c r="V10" s="337"/>
      <c r="W10" s="486"/>
      <c r="X10" s="446" t="s">
        <v>2505</v>
      </c>
      <c r="Y10" s="442"/>
      <c r="Z10" s="486"/>
      <c r="AC10" s="281"/>
      <c r="AD10" s="24"/>
      <c r="AE10" s="24"/>
    </row>
    <row r="11" spans="1:31" ht="17.100000000000001" customHeight="1">
      <c r="A11" s="11">
        <f>SUM(B11:I11)</f>
        <v>59</v>
      </c>
      <c r="B11" s="247">
        <v>11</v>
      </c>
      <c r="C11" s="247">
        <v>11</v>
      </c>
      <c r="D11" s="247">
        <v>11</v>
      </c>
      <c r="E11" s="247">
        <v>2</v>
      </c>
      <c r="F11" s="247">
        <v>11</v>
      </c>
      <c r="G11" s="247">
        <v>11</v>
      </c>
      <c r="H11" s="248">
        <v>2</v>
      </c>
      <c r="I11" s="11"/>
      <c r="J11" s="326"/>
      <c r="K11" s="564">
        <f>SUM(L11:U11)</f>
        <v>60</v>
      </c>
      <c r="L11" s="247">
        <v>6</v>
      </c>
      <c r="M11" s="125">
        <v>6</v>
      </c>
      <c r="N11" s="125">
        <v>6</v>
      </c>
      <c r="O11" s="125">
        <v>6</v>
      </c>
      <c r="P11" s="125">
        <v>6</v>
      </c>
      <c r="Q11" s="125">
        <v>6</v>
      </c>
      <c r="R11" s="125">
        <v>6</v>
      </c>
      <c r="S11" s="140">
        <v>6</v>
      </c>
      <c r="T11" s="140">
        <v>6</v>
      </c>
      <c r="U11" s="140">
        <v>6</v>
      </c>
      <c r="V11" s="337"/>
      <c r="W11" s="565">
        <f>Y11+X11+Z11</f>
        <v>36</v>
      </c>
      <c r="X11" s="566">
        <v>16</v>
      </c>
      <c r="Y11" s="566">
        <v>14</v>
      </c>
      <c r="Z11" s="567">
        <v>6</v>
      </c>
      <c r="AA11" s="442"/>
      <c r="AB11" s="442"/>
      <c r="AC11" s="442"/>
      <c r="AD11" s="24"/>
      <c r="AE11" s="24"/>
    </row>
    <row r="12" spans="1:31" ht="17.100000000000001" customHeight="1">
      <c r="A12" s="180" t="s">
        <v>1072</v>
      </c>
      <c r="B12" s="126" t="s">
        <v>1042</v>
      </c>
      <c r="C12" s="126"/>
      <c r="D12" s="126"/>
      <c r="E12" s="126"/>
      <c r="F12" s="126"/>
      <c r="G12" s="126"/>
      <c r="H12" s="126"/>
      <c r="I12" s="126"/>
      <c r="J12" s="350"/>
      <c r="K12" s="383" t="s">
        <v>1072</v>
      </c>
      <c r="L12" s="383">
        <v>38</v>
      </c>
      <c r="M12" s="383">
        <v>42</v>
      </c>
      <c r="N12" s="383">
        <v>45</v>
      </c>
      <c r="O12" s="383">
        <v>50</v>
      </c>
      <c r="P12" s="383">
        <v>3</v>
      </c>
      <c r="Q12" s="383">
        <v>9</v>
      </c>
      <c r="R12" s="383">
        <v>14</v>
      </c>
      <c r="S12" s="383">
        <v>19</v>
      </c>
      <c r="T12" s="383">
        <v>23</v>
      </c>
      <c r="U12" s="383">
        <v>24</v>
      </c>
      <c r="X12" s="580" t="s">
        <v>1042</v>
      </c>
      <c r="Y12" s="580" t="s">
        <v>1042</v>
      </c>
      <c r="Z12" s="580" t="s">
        <v>1042</v>
      </c>
      <c r="AA12" s="442"/>
      <c r="AB12" s="442"/>
      <c r="AC12" s="442"/>
      <c r="AD12" s="24"/>
      <c r="AE12" s="24"/>
    </row>
    <row r="13" spans="1:31" ht="12.6" customHeight="1">
      <c r="A13" s="11"/>
      <c r="B13" s="11"/>
      <c r="C13" s="11"/>
      <c r="D13" s="11"/>
      <c r="E13" s="11"/>
      <c r="F13" s="11"/>
      <c r="G13" s="11"/>
      <c r="H13" s="39"/>
      <c r="I13" s="11"/>
      <c r="J13" s="326"/>
      <c r="K13" s="11"/>
      <c r="L13" s="393" t="s">
        <v>1042</v>
      </c>
      <c r="M13" s="393" t="s">
        <v>1042</v>
      </c>
      <c r="N13" s="393" t="s">
        <v>1042</v>
      </c>
      <c r="O13" s="393" t="s">
        <v>1042</v>
      </c>
      <c r="P13" s="393" t="s">
        <v>1042</v>
      </c>
      <c r="Q13" s="393" t="s">
        <v>1042</v>
      </c>
      <c r="R13" s="393" t="s">
        <v>1042</v>
      </c>
      <c r="S13" s="393" t="s">
        <v>1042</v>
      </c>
      <c r="T13" s="393" t="s">
        <v>1042</v>
      </c>
      <c r="U13" s="393" t="s">
        <v>1042</v>
      </c>
      <c r="V13" s="337"/>
      <c r="W13"/>
      <c r="X13"/>
      <c r="Y13"/>
      <c r="Z13"/>
      <c r="AA13"/>
      <c r="AB13"/>
      <c r="AC13"/>
      <c r="AD13" s="24"/>
      <c r="AE13" s="24"/>
    </row>
    <row r="14" spans="1:31" ht="17.100000000000001" customHeight="1">
      <c r="A14" s="258" t="s">
        <v>133</v>
      </c>
      <c r="B14" s="23" t="s">
        <v>26</v>
      </c>
      <c r="C14" s="11"/>
      <c r="D14" s="11"/>
      <c r="E14" s="11"/>
      <c r="F14" s="11"/>
      <c r="G14" s="11"/>
      <c r="H14" s="39"/>
      <c r="I14" s="11"/>
      <c r="J14" s="326"/>
      <c r="K14" s="258" t="s">
        <v>133</v>
      </c>
      <c r="L14" s="180" t="s">
        <v>1071</v>
      </c>
      <c r="S14" s="24"/>
      <c r="T14" s="24"/>
      <c r="U14" s="24"/>
      <c r="V14" s="337"/>
      <c r="W14" s="281"/>
      <c r="X14"/>
      <c r="Y14"/>
      <c r="Z14"/>
      <c r="AA14"/>
      <c r="AB14"/>
      <c r="AC14"/>
      <c r="AD14" s="24"/>
      <c r="AE14" s="24"/>
    </row>
    <row r="15" spans="1:31" ht="33" customHeight="1">
      <c r="A15" s="11"/>
      <c r="B15" s="25" t="s">
        <v>134</v>
      </c>
      <c r="C15" s="29"/>
      <c r="D15" s="29"/>
      <c r="E15" s="28" t="s">
        <v>135</v>
      </c>
      <c r="F15" s="25" t="s">
        <v>136</v>
      </c>
      <c r="G15" s="40"/>
      <c r="H15" s="41" t="s">
        <v>137</v>
      </c>
      <c r="I15" s="11"/>
      <c r="J15" s="326"/>
      <c r="K15" s="11"/>
      <c r="L15" s="397" t="s">
        <v>134</v>
      </c>
      <c r="M15" s="397" t="s">
        <v>3119</v>
      </c>
      <c r="N15" s="397" t="s">
        <v>3125</v>
      </c>
      <c r="O15" s="397" t="s">
        <v>3131</v>
      </c>
      <c r="P15" s="398" t="s">
        <v>3137</v>
      </c>
      <c r="Q15" s="398" t="s">
        <v>3143</v>
      </c>
      <c r="R15" s="621"/>
      <c r="S15" s="608"/>
      <c r="T15" s="608"/>
      <c r="U15" s="29"/>
      <c r="V15" s="368"/>
      <c r="W15" s="546" t="s">
        <v>595</v>
      </c>
      <c r="X15" s="446" t="s">
        <v>2517</v>
      </c>
      <c r="Y15" s="446" t="s">
        <v>2551</v>
      </c>
      <c r="Z15" s="440" t="s">
        <v>2518</v>
      </c>
      <c r="AA15" s="440" t="s">
        <v>2519</v>
      </c>
      <c r="AB15" s="465" t="s">
        <v>2744</v>
      </c>
      <c r="AC15" s="492"/>
      <c r="AD15" s="24"/>
      <c r="AE15" s="24"/>
    </row>
    <row r="16" spans="1:31" ht="33" customHeight="1">
      <c r="A16" s="11"/>
      <c r="B16" s="32" t="s">
        <v>138</v>
      </c>
      <c r="C16" s="32" t="s">
        <v>139</v>
      </c>
      <c r="D16" s="32" t="s">
        <v>140</v>
      </c>
      <c r="E16" s="28" t="s">
        <v>141</v>
      </c>
      <c r="F16" s="32" t="s">
        <v>142</v>
      </c>
      <c r="G16" s="42" t="s">
        <v>143</v>
      </c>
      <c r="H16" s="41" t="s">
        <v>144</v>
      </c>
      <c r="I16" s="11"/>
      <c r="J16" s="326"/>
      <c r="K16" s="11"/>
      <c r="L16" s="397" t="s">
        <v>134</v>
      </c>
      <c r="M16" s="397" t="s">
        <v>3120</v>
      </c>
      <c r="N16" s="397" t="s">
        <v>3126</v>
      </c>
      <c r="O16" s="397" t="s">
        <v>3132</v>
      </c>
      <c r="P16" s="398" t="s">
        <v>3138</v>
      </c>
      <c r="Q16" s="398" t="s">
        <v>3144</v>
      </c>
      <c r="R16" s="621"/>
      <c r="S16" s="608"/>
      <c r="T16" s="608"/>
      <c r="U16" s="29"/>
      <c r="V16" s="368"/>
      <c r="X16" s="446" t="s">
        <v>2523</v>
      </c>
      <c r="Y16" s="446" t="s">
        <v>2553</v>
      </c>
      <c r="Z16" s="446" t="s">
        <v>2524</v>
      </c>
      <c r="AA16" s="440" t="s">
        <v>2525</v>
      </c>
      <c r="AC16"/>
      <c r="AD16" s="24"/>
      <c r="AE16" s="24"/>
    </row>
    <row r="17" spans="1:33" ht="33" customHeight="1">
      <c r="A17" s="11"/>
      <c r="B17" s="25" t="s">
        <v>145</v>
      </c>
      <c r="C17" s="25" t="s">
        <v>146</v>
      </c>
      <c r="D17" s="25" t="s">
        <v>147</v>
      </c>
      <c r="E17" s="11"/>
      <c r="F17" s="25" t="s">
        <v>148</v>
      </c>
      <c r="G17" s="43" t="s">
        <v>149</v>
      </c>
      <c r="H17" s="29"/>
      <c r="I17" s="11"/>
      <c r="J17" s="326"/>
      <c r="K17" s="11"/>
      <c r="L17" s="397" t="s">
        <v>134</v>
      </c>
      <c r="M17" s="397" t="s">
        <v>3121</v>
      </c>
      <c r="N17" s="397" t="s">
        <v>3127</v>
      </c>
      <c r="O17" s="398" t="s">
        <v>3133</v>
      </c>
      <c r="P17" s="398" t="s">
        <v>3139</v>
      </c>
      <c r="Q17" s="400" t="s">
        <v>3145</v>
      </c>
      <c r="R17" s="621"/>
      <c r="S17" s="608"/>
      <c r="T17" s="608"/>
      <c r="U17" s="29"/>
      <c r="V17" s="368"/>
      <c r="X17" s="446" t="s">
        <v>2528</v>
      </c>
      <c r="Y17" s="446" t="s">
        <v>2555</v>
      </c>
      <c r="Z17" s="440" t="s">
        <v>2529</v>
      </c>
      <c r="AA17" s="440" t="s">
        <v>2534</v>
      </c>
      <c r="AC17"/>
      <c r="AD17" s="24"/>
      <c r="AE17" s="24"/>
    </row>
    <row r="18" spans="1:33" ht="33" customHeight="1">
      <c r="A18" s="11"/>
      <c r="B18" s="34" t="s">
        <v>150</v>
      </c>
      <c r="C18" s="34" t="s">
        <v>151</v>
      </c>
      <c r="D18" s="34" t="s">
        <v>152</v>
      </c>
      <c r="E18" s="11"/>
      <c r="F18" s="34" t="s">
        <v>153</v>
      </c>
      <c r="G18" s="44" t="s">
        <v>154</v>
      </c>
      <c r="H18" s="29"/>
      <c r="I18" s="11"/>
      <c r="J18" s="326"/>
      <c r="K18" s="11"/>
      <c r="L18" s="397" t="s">
        <v>134</v>
      </c>
      <c r="M18" s="397" t="s">
        <v>3122</v>
      </c>
      <c r="N18" s="397" t="s">
        <v>3128</v>
      </c>
      <c r="O18" s="398" t="s">
        <v>3134</v>
      </c>
      <c r="P18" s="398" t="s">
        <v>3140</v>
      </c>
      <c r="Q18" s="400" t="s">
        <v>3146</v>
      </c>
      <c r="R18" s="621"/>
      <c r="S18" s="608"/>
      <c r="T18" s="608"/>
      <c r="U18" s="29"/>
      <c r="V18" s="368"/>
      <c r="X18" s="446" t="s">
        <v>2532</v>
      </c>
      <c r="Y18" s="446" t="s">
        <v>2557</v>
      </c>
      <c r="Z18" s="446" t="s">
        <v>2533</v>
      </c>
      <c r="AA18" s="440" t="s">
        <v>2539</v>
      </c>
      <c r="AC18"/>
      <c r="AD18" s="24"/>
      <c r="AE18" s="24"/>
    </row>
    <row r="19" spans="1:33" ht="33" customHeight="1">
      <c r="A19" s="11"/>
      <c r="B19" s="32" t="s">
        <v>155</v>
      </c>
      <c r="C19" s="32" t="s">
        <v>156</v>
      </c>
      <c r="D19" s="32" t="s">
        <v>157</v>
      </c>
      <c r="E19" s="11"/>
      <c r="F19" s="32" t="s">
        <v>158</v>
      </c>
      <c r="G19" s="42" t="s">
        <v>159</v>
      </c>
      <c r="H19" s="29"/>
      <c r="I19" s="11"/>
      <c r="J19" s="326"/>
      <c r="K19" s="11"/>
      <c r="L19" s="397" t="s">
        <v>134</v>
      </c>
      <c r="M19" s="397" t="s">
        <v>3123</v>
      </c>
      <c r="N19" s="397" t="s">
        <v>3129</v>
      </c>
      <c r="O19" s="398" t="s">
        <v>3135</v>
      </c>
      <c r="P19" s="398" t="s">
        <v>3141</v>
      </c>
      <c r="Q19" s="400" t="s">
        <v>3147</v>
      </c>
      <c r="R19" s="621"/>
      <c r="S19" s="608"/>
      <c r="T19" s="608"/>
      <c r="U19" s="29"/>
      <c r="V19" s="368"/>
      <c r="X19" s="446" t="s">
        <v>2537</v>
      </c>
      <c r="Y19" s="440" t="s">
        <v>2558</v>
      </c>
      <c r="Z19" s="440" t="s">
        <v>2538</v>
      </c>
      <c r="AA19" s="440" t="s">
        <v>2544</v>
      </c>
      <c r="AC19"/>
      <c r="AD19" s="24"/>
      <c r="AE19" s="24"/>
    </row>
    <row r="20" spans="1:33" ht="33" customHeight="1">
      <c r="A20" s="11"/>
      <c r="B20" s="32" t="s">
        <v>160</v>
      </c>
      <c r="C20" s="32" t="s">
        <v>161</v>
      </c>
      <c r="D20" s="32" t="s">
        <v>162</v>
      </c>
      <c r="E20" s="11"/>
      <c r="F20" s="32" t="s">
        <v>163</v>
      </c>
      <c r="G20" s="42" t="s">
        <v>164</v>
      </c>
      <c r="H20" s="29"/>
      <c r="I20" s="11"/>
      <c r="J20" s="326"/>
      <c r="K20" s="11"/>
      <c r="L20" s="397" t="s">
        <v>134</v>
      </c>
      <c r="M20" s="397" t="s">
        <v>3124</v>
      </c>
      <c r="N20" s="397" t="s">
        <v>3130</v>
      </c>
      <c r="O20" s="398" t="s">
        <v>3136</v>
      </c>
      <c r="P20" s="398" t="s">
        <v>3142</v>
      </c>
      <c r="Q20" s="400" t="s">
        <v>3148</v>
      </c>
      <c r="R20" s="622"/>
      <c r="S20" s="608"/>
      <c r="T20" s="608"/>
      <c r="U20" s="12"/>
      <c r="V20" s="368"/>
      <c r="X20" s="446" t="s">
        <v>2542</v>
      </c>
      <c r="Y20" s="282"/>
      <c r="Z20" s="440" t="s">
        <v>2543</v>
      </c>
      <c r="AA20" s="440" t="s">
        <v>2549</v>
      </c>
      <c r="AB20" s="447"/>
      <c r="AC20" s="448"/>
      <c r="AD20" s="24"/>
      <c r="AE20" s="24"/>
    </row>
    <row r="21" spans="1:33" ht="33" customHeight="1">
      <c r="A21" s="11"/>
      <c r="B21" s="36" t="s">
        <v>165</v>
      </c>
      <c r="C21" s="36" t="s">
        <v>166</v>
      </c>
      <c r="D21" s="36" t="s">
        <v>167</v>
      </c>
      <c r="E21" s="11"/>
      <c r="F21" s="36" t="s">
        <v>168</v>
      </c>
      <c r="G21" s="45" t="s">
        <v>169</v>
      </c>
      <c r="H21" s="29"/>
      <c r="I21" s="11"/>
      <c r="J21" s="326"/>
      <c r="K21" s="558" t="s">
        <v>3118</v>
      </c>
      <c r="L21" s="599" t="s">
        <v>1042</v>
      </c>
      <c r="M21" s="560" t="s">
        <v>1042</v>
      </c>
      <c r="N21" s="560" t="s">
        <v>1042</v>
      </c>
      <c r="O21" s="560" t="s">
        <v>1042</v>
      </c>
      <c r="P21" s="560" t="s">
        <v>1042</v>
      </c>
      <c r="Q21" s="560" t="s">
        <v>1042</v>
      </c>
      <c r="R21" s="622"/>
      <c r="S21" s="206"/>
      <c r="T21" s="608"/>
      <c r="U21" s="12"/>
      <c r="V21" s="368"/>
      <c r="X21" s="446" t="s">
        <v>2547</v>
      </c>
      <c r="Y21" s="441"/>
      <c r="Z21" s="440" t="s">
        <v>2548</v>
      </c>
      <c r="AB21" s="442"/>
      <c r="AC21"/>
      <c r="AD21" s="24"/>
      <c r="AE21" s="24"/>
    </row>
    <row r="22" spans="1:33" ht="17.100000000000001" customHeight="1">
      <c r="A22" s="11">
        <f>SUM(B22:I22)</f>
        <v>41</v>
      </c>
      <c r="B22" s="11">
        <v>8</v>
      </c>
      <c r="C22" s="11">
        <v>7</v>
      </c>
      <c r="D22" s="11">
        <v>7</v>
      </c>
      <c r="E22" s="11">
        <v>2</v>
      </c>
      <c r="F22" s="11">
        <v>8</v>
      </c>
      <c r="G22" s="11">
        <v>7</v>
      </c>
      <c r="H22" s="11">
        <v>2</v>
      </c>
      <c r="I22" s="11"/>
      <c r="J22" s="326"/>
      <c r="K22" s="586">
        <f>SUM(L22:T22)</f>
        <v>36</v>
      </c>
      <c r="L22" s="600">
        <v>6</v>
      </c>
      <c r="M22" s="578">
        <v>6</v>
      </c>
      <c r="N22" s="578">
        <v>6</v>
      </c>
      <c r="O22" s="578">
        <v>6</v>
      </c>
      <c r="P22" s="578">
        <v>6</v>
      </c>
      <c r="Q22" s="578">
        <v>6</v>
      </c>
      <c r="R22" s="578"/>
      <c r="S22" s="575"/>
      <c r="T22" s="575"/>
      <c r="U22" s="24"/>
      <c r="V22" s="337"/>
      <c r="W22" s="571">
        <f>X22+Y22+Z22+AA22+AB22</f>
        <v>52</v>
      </c>
      <c r="X22" s="569">
        <v>14</v>
      </c>
      <c r="Y22" s="569">
        <v>10</v>
      </c>
      <c r="Z22" s="570">
        <v>14</v>
      </c>
      <c r="AA22" s="570">
        <v>12</v>
      </c>
      <c r="AB22" s="566">
        <v>2</v>
      </c>
      <c r="AC22"/>
      <c r="AD22" s="24"/>
      <c r="AE22" s="24"/>
    </row>
    <row r="23" spans="1:33" ht="15" customHeight="1">
      <c r="A23" s="180" t="s">
        <v>1072</v>
      </c>
      <c r="B23" s="11"/>
      <c r="C23" s="11"/>
      <c r="D23" s="11"/>
      <c r="E23" s="11"/>
      <c r="F23" s="11"/>
      <c r="G23" s="11"/>
      <c r="H23" s="11"/>
      <c r="I23" s="11"/>
      <c r="J23" s="326"/>
      <c r="K23" s="383" t="s">
        <v>1072</v>
      </c>
      <c r="L23" s="383">
        <v>36</v>
      </c>
      <c r="M23" s="383">
        <v>40</v>
      </c>
      <c r="N23" s="383">
        <v>46</v>
      </c>
      <c r="O23" s="383">
        <v>51</v>
      </c>
      <c r="P23" s="383">
        <v>16</v>
      </c>
      <c r="Q23" s="383">
        <v>21</v>
      </c>
      <c r="R23" s="383"/>
      <c r="S23" s="383"/>
      <c r="T23" s="383"/>
      <c r="U23" s="12"/>
      <c r="X23" s="545" t="s">
        <v>1042</v>
      </c>
      <c r="Y23" s="545" t="s">
        <v>1042</v>
      </c>
      <c r="Z23" s="545"/>
      <c r="AA23" s="618"/>
      <c r="AB23"/>
      <c r="AC23"/>
      <c r="AD23" s="24"/>
      <c r="AE23" s="24"/>
    </row>
    <row r="24" spans="1:33" ht="12.6" customHeight="1">
      <c r="A24" s="11"/>
      <c r="B24" s="11"/>
      <c r="C24" s="11"/>
      <c r="D24" s="11"/>
      <c r="E24" s="11"/>
      <c r="F24" s="11"/>
      <c r="G24" s="11"/>
      <c r="H24" s="11"/>
      <c r="I24" s="11"/>
      <c r="J24" s="326"/>
      <c r="K24" s="11"/>
      <c r="L24" s="393" t="s">
        <v>1042</v>
      </c>
      <c r="M24" s="393" t="s">
        <v>1042</v>
      </c>
      <c r="N24" s="393" t="s">
        <v>1042</v>
      </c>
      <c r="O24" s="393" t="s">
        <v>1042</v>
      </c>
      <c r="P24" s="393" t="s">
        <v>1042</v>
      </c>
      <c r="Q24" s="393" t="s">
        <v>1042</v>
      </c>
      <c r="R24" s="393" t="s">
        <v>1042</v>
      </c>
      <c r="S24" s="393" t="s">
        <v>1042</v>
      </c>
      <c r="T24" s="393" t="s">
        <v>1042</v>
      </c>
      <c r="U24" s="12"/>
      <c r="V24" s="368"/>
      <c r="W24" s="261" t="s">
        <v>595</v>
      </c>
      <c r="X24" s="261"/>
      <c r="Y24" s="261"/>
      <c r="Z24" s="533" t="s">
        <v>2945</v>
      </c>
      <c r="AA24" s="261"/>
      <c r="AC24" s="441"/>
      <c r="AD24" s="442"/>
      <c r="AE24" s="447"/>
    </row>
    <row r="25" spans="1:33" ht="17.100000000000001" customHeight="1">
      <c r="A25" s="258" t="s">
        <v>170</v>
      </c>
      <c r="B25" s="23" t="s">
        <v>26</v>
      </c>
      <c r="C25" s="11"/>
      <c r="D25" s="11"/>
      <c r="E25" s="11"/>
      <c r="F25" s="11"/>
      <c r="G25" s="11"/>
      <c r="H25" s="11"/>
      <c r="I25" s="11"/>
      <c r="J25" s="326"/>
      <c r="K25" s="258" t="s">
        <v>170</v>
      </c>
      <c r="L25" s="180" t="s">
        <v>1071</v>
      </c>
      <c r="S25" s="24"/>
      <c r="T25" s="24"/>
      <c r="U25" s="12"/>
      <c r="V25" s="368"/>
      <c r="W25" s="546" t="s">
        <v>634</v>
      </c>
      <c r="X25" s="486"/>
      <c r="Z25" s="546" t="s">
        <v>900</v>
      </c>
      <c r="AA25" s="450"/>
      <c r="AB25" s="546" t="s">
        <v>2944</v>
      </c>
      <c r="AC25"/>
      <c r="AD25"/>
      <c r="AE25"/>
      <c r="AF25"/>
      <c r="AG25"/>
    </row>
    <row r="26" spans="1:33" ht="33" customHeight="1">
      <c r="A26" s="11"/>
      <c r="B26" s="25" t="s">
        <v>171</v>
      </c>
      <c r="C26" s="34" t="s">
        <v>172</v>
      </c>
      <c r="D26" s="34" t="s">
        <v>173</v>
      </c>
      <c r="E26" s="11"/>
      <c r="F26" s="34" t="s">
        <v>174</v>
      </c>
      <c r="G26" s="25" t="s">
        <v>175</v>
      </c>
      <c r="J26" s="345"/>
      <c r="L26" s="397" t="s">
        <v>136</v>
      </c>
      <c r="M26" s="397" t="s">
        <v>134</v>
      </c>
      <c r="N26" s="397" t="s">
        <v>198</v>
      </c>
      <c r="S26" s="24"/>
      <c r="T26" s="24"/>
      <c r="U26" s="12"/>
      <c r="V26" s="368"/>
      <c r="W26" s="453"/>
      <c r="X26" s="572" t="s">
        <v>2561</v>
      </c>
      <c r="Y26" s="465" t="s">
        <v>2745</v>
      </c>
      <c r="AA26" s="438" t="s">
        <v>2917</v>
      </c>
      <c r="AC26" s="438" t="s">
        <v>2918</v>
      </c>
      <c r="AD26" s="619"/>
      <c r="AE26"/>
    </row>
    <row r="27" spans="1:33" ht="33" customHeight="1">
      <c r="A27" s="11"/>
      <c r="B27" s="34" t="s">
        <v>180</v>
      </c>
      <c r="C27" s="34" t="s">
        <v>181</v>
      </c>
      <c r="D27" s="34" t="s">
        <v>182</v>
      </c>
      <c r="E27" s="34" t="s">
        <v>183</v>
      </c>
      <c r="F27" s="34" t="s">
        <v>184</v>
      </c>
      <c r="G27" s="34" t="s">
        <v>185</v>
      </c>
      <c r="J27" s="345"/>
      <c r="L27" s="397" t="s">
        <v>136</v>
      </c>
      <c r="M27" s="397" t="s">
        <v>134</v>
      </c>
      <c r="N27" s="397" t="s">
        <v>200</v>
      </c>
      <c r="S27" s="24"/>
      <c r="T27" s="24"/>
      <c r="U27" s="12"/>
      <c r="V27" s="366"/>
      <c r="W27" s="441"/>
      <c r="X27" s="572" t="s">
        <v>2561</v>
      </c>
      <c r="Y27" s="510" t="s">
        <v>2916</v>
      </c>
      <c r="Z27" s="441"/>
      <c r="AA27" s="449" t="s">
        <v>2920</v>
      </c>
      <c r="AB27" s="281"/>
      <c r="AC27" s="438" t="s">
        <v>2921</v>
      </c>
      <c r="AD27" s="620"/>
      <c r="AE27"/>
      <c r="AG27" s="486" t="s">
        <v>2925</v>
      </c>
    </row>
    <row r="28" spans="1:33" ht="33" customHeight="1">
      <c r="A28" s="11"/>
      <c r="B28" s="11"/>
      <c r="C28" s="34" t="s">
        <v>191</v>
      </c>
      <c r="D28" s="34" t="s">
        <v>192</v>
      </c>
      <c r="E28" s="34" t="s">
        <v>193</v>
      </c>
      <c r="F28" s="34" t="s">
        <v>194</v>
      </c>
      <c r="G28" s="11"/>
      <c r="J28" s="345"/>
      <c r="L28" s="397" t="s">
        <v>136</v>
      </c>
      <c r="M28" s="397" t="s">
        <v>134</v>
      </c>
      <c r="N28" s="397" t="s">
        <v>179</v>
      </c>
      <c r="S28" s="24"/>
      <c r="T28" s="24"/>
      <c r="U28" s="12"/>
      <c r="V28" s="368"/>
      <c r="W28" s="29"/>
      <c r="X28" s="24"/>
      <c r="Y28" s="24"/>
      <c r="Z28" s="24"/>
      <c r="AA28" s="532" t="s">
        <v>2923</v>
      </c>
      <c r="AB28" s="281"/>
      <c r="AC28" s="573" t="s">
        <v>2924</v>
      </c>
      <c r="AD28" s="486"/>
      <c r="AE28" s="112"/>
      <c r="AF28" s="24"/>
      <c r="AG28" s="486"/>
    </row>
    <row r="29" spans="1:33" ht="33" customHeight="1">
      <c r="A29" s="11"/>
      <c r="B29" s="11"/>
      <c r="C29" s="34" t="s">
        <v>176</v>
      </c>
      <c r="D29" s="11"/>
      <c r="E29" s="34" t="s">
        <v>177</v>
      </c>
      <c r="F29" s="32" t="s">
        <v>178</v>
      </c>
      <c r="G29" s="32" t="s">
        <v>179</v>
      </c>
      <c r="J29" s="351"/>
      <c r="L29" s="397" t="s">
        <v>136</v>
      </c>
      <c r="M29" s="397" t="s">
        <v>134</v>
      </c>
      <c r="N29" s="397" t="s">
        <v>190</v>
      </c>
      <c r="S29" s="24"/>
      <c r="T29" s="24"/>
      <c r="U29" s="12"/>
      <c r="V29" s="368"/>
      <c r="W29" s="29"/>
      <c r="X29" s="24"/>
      <c r="Y29" s="24"/>
      <c r="Z29" s="24"/>
      <c r="AA29" s="449" t="s">
        <v>2926</v>
      </c>
      <c r="AB29" s="281"/>
      <c r="AC29" s="483" t="s">
        <v>2927</v>
      </c>
      <c r="AD29" s="486" t="s">
        <v>2922</v>
      </c>
      <c r="AE29"/>
      <c r="AG29"/>
    </row>
    <row r="30" spans="1:33" ht="33" customHeight="1">
      <c r="A30" s="11"/>
      <c r="B30" s="11"/>
      <c r="C30" s="34" t="s">
        <v>186</v>
      </c>
      <c r="D30" s="34" t="s">
        <v>187</v>
      </c>
      <c r="E30" s="34" t="s">
        <v>188</v>
      </c>
      <c r="F30" s="32" t="s">
        <v>189</v>
      </c>
      <c r="G30" s="32" t="s">
        <v>190</v>
      </c>
      <c r="J30" s="351"/>
      <c r="K30" s="29"/>
      <c r="L30" s="397" t="s">
        <v>136</v>
      </c>
      <c r="M30" s="397" t="s">
        <v>178</v>
      </c>
      <c r="N30" s="397" t="s">
        <v>199</v>
      </c>
      <c r="S30" s="24"/>
      <c r="T30" s="24"/>
      <c r="U30" s="12"/>
      <c r="V30" s="368"/>
      <c r="W30" s="29"/>
      <c r="X30" s="24"/>
      <c r="Y30" s="24"/>
      <c r="Z30" s="24"/>
      <c r="AA30" s="449" t="s">
        <v>2929</v>
      </c>
      <c r="AB30" s="112"/>
      <c r="AC30" s="449" t="s">
        <v>2930</v>
      </c>
      <c r="AD30" s="281"/>
      <c r="AE30"/>
      <c r="AG30"/>
    </row>
    <row r="31" spans="1:33" ht="33" customHeight="1">
      <c r="A31" s="11"/>
      <c r="B31" s="11"/>
      <c r="C31" s="34" t="s">
        <v>195</v>
      </c>
      <c r="D31" s="34" t="s">
        <v>196</v>
      </c>
      <c r="E31" s="34" t="s">
        <v>197</v>
      </c>
      <c r="F31" s="32" t="s">
        <v>198</v>
      </c>
      <c r="G31" s="32" t="s">
        <v>199</v>
      </c>
      <c r="J31" s="351"/>
      <c r="K31" s="29"/>
      <c r="L31" s="397" t="s">
        <v>136</v>
      </c>
      <c r="M31" s="397" t="s">
        <v>189</v>
      </c>
      <c r="N31" s="397" t="s">
        <v>201</v>
      </c>
      <c r="S31" s="24"/>
      <c r="T31" s="24"/>
      <c r="U31" s="12"/>
      <c r="V31" s="368"/>
      <c r="W31" s="29"/>
      <c r="X31" s="24"/>
      <c r="Y31" s="24"/>
      <c r="Z31" s="24"/>
      <c r="AA31" s="449" t="s">
        <v>2931</v>
      </c>
      <c r="AB31" s="24"/>
      <c r="AC31" s="24"/>
      <c r="AD31" s="24"/>
      <c r="AE31" s="24"/>
    </row>
    <row r="32" spans="1:33" ht="19.5" customHeight="1">
      <c r="A32" s="11"/>
      <c r="B32" s="11"/>
      <c r="C32" s="406"/>
      <c r="D32" s="406"/>
      <c r="E32" s="406"/>
      <c r="F32" s="624"/>
      <c r="G32" s="624"/>
      <c r="J32" s="351"/>
      <c r="K32" s="558" t="s">
        <v>3118</v>
      </c>
      <c r="L32" s="562" t="s">
        <v>1042</v>
      </c>
      <c r="M32" s="562" t="s">
        <v>1042</v>
      </c>
      <c r="N32" s="562" t="s">
        <v>1042</v>
      </c>
      <c r="S32" s="24"/>
      <c r="T32" s="24"/>
      <c r="U32" s="12"/>
      <c r="V32" s="368"/>
      <c r="W32" s="29"/>
      <c r="X32" s="24"/>
      <c r="Y32" s="24"/>
      <c r="Z32" s="24"/>
      <c r="AA32" s="625"/>
      <c r="AB32" s="24"/>
      <c r="AC32" s="24"/>
      <c r="AD32" s="24"/>
      <c r="AE32" s="24"/>
    </row>
    <row r="33" spans="1:31" ht="17.100000000000001" customHeight="1">
      <c r="A33" s="11">
        <f>SUM(B33:J33)</f>
        <v>31</v>
      </c>
      <c r="B33" s="11">
        <v>2</v>
      </c>
      <c r="C33" s="11">
        <v>6</v>
      </c>
      <c r="D33" s="11">
        <v>5</v>
      </c>
      <c r="E33" s="11">
        <v>5</v>
      </c>
      <c r="F33" s="11">
        <v>7</v>
      </c>
      <c r="G33" s="11">
        <v>6</v>
      </c>
      <c r="H33" s="11"/>
      <c r="I33" s="11"/>
      <c r="J33" s="326"/>
      <c r="K33" s="623">
        <f>SUM(L33:N33)</f>
        <v>18</v>
      </c>
      <c r="L33" s="610">
        <v>6</v>
      </c>
      <c r="M33" s="610">
        <v>6</v>
      </c>
      <c r="N33" s="610">
        <v>6</v>
      </c>
      <c r="Q33" s="24"/>
      <c r="T33" s="24"/>
      <c r="U33" s="24"/>
      <c r="V33" s="337"/>
      <c r="W33" s="571">
        <f>SUM(X33:AE33)</f>
        <v>22</v>
      </c>
      <c r="X33" s="569">
        <v>4</v>
      </c>
      <c r="Y33" s="569">
        <v>4</v>
      </c>
      <c r="Z33" s="570"/>
      <c r="AA33" s="570">
        <v>10</v>
      </c>
      <c r="AB33" s="566"/>
      <c r="AC33" s="575">
        <v>4</v>
      </c>
      <c r="AD33" s="575"/>
      <c r="AE33" s="24"/>
    </row>
    <row r="34" spans="1:31" ht="17.100000000000001" customHeight="1">
      <c r="A34" s="180" t="s">
        <v>1072</v>
      </c>
      <c r="B34" s="11"/>
      <c r="C34" s="11"/>
      <c r="D34" s="11"/>
      <c r="E34" s="11"/>
      <c r="F34" s="11"/>
      <c r="G34" s="11"/>
      <c r="H34" s="11"/>
      <c r="I34" s="11"/>
      <c r="J34" s="326"/>
      <c r="K34" s="383" t="s">
        <v>1072</v>
      </c>
      <c r="L34" s="383">
        <v>39</v>
      </c>
      <c r="M34" s="383">
        <v>44</v>
      </c>
      <c r="N34" s="383">
        <v>49</v>
      </c>
      <c r="O34" s="198"/>
      <c r="P34" s="198"/>
      <c r="Q34" s="198"/>
      <c r="T34" s="24"/>
      <c r="U34" s="24"/>
      <c r="V34" s="337"/>
      <c r="W34" s="24"/>
      <c r="X34" s="24"/>
      <c r="Y34" s="24"/>
      <c r="Z34" s="24"/>
      <c r="AA34" s="24"/>
      <c r="AB34" s="24"/>
      <c r="AC34" s="24"/>
      <c r="AD34" s="24"/>
      <c r="AE34" s="24"/>
    </row>
    <row r="35" spans="1:31" ht="17.100000000000001" customHeight="1">
      <c r="A35" s="46">
        <f>(A11+A22+A33)</f>
        <v>131</v>
      </c>
      <c r="B35" s="11"/>
      <c r="C35" s="11"/>
      <c r="D35" s="11"/>
      <c r="E35" s="11"/>
      <c r="F35" s="11"/>
      <c r="G35" s="11"/>
      <c r="H35" s="11"/>
      <c r="I35" s="11"/>
      <c r="J35" s="326"/>
      <c r="K35" s="11"/>
      <c r="L35" s="393" t="s">
        <v>1042</v>
      </c>
      <c r="M35" s="393" t="s">
        <v>1042</v>
      </c>
      <c r="N35" s="393" t="s">
        <v>1042</v>
      </c>
      <c r="S35" s="24"/>
      <c r="T35" s="24"/>
      <c r="U35" s="24"/>
      <c r="V35" s="337"/>
      <c r="W35" s="24"/>
      <c r="X35" s="24"/>
      <c r="Y35" s="24"/>
      <c r="Z35" s="24"/>
      <c r="AA35" s="24"/>
      <c r="AB35" s="24"/>
      <c r="AC35" s="24"/>
      <c r="AD35" s="24"/>
      <c r="AE35" s="24"/>
    </row>
    <row r="36" spans="1:31" ht="17.100000000000001" customHeight="1">
      <c r="A36" s="11"/>
      <c r="B36" s="11"/>
      <c r="C36" s="11"/>
      <c r="D36" s="11"/>
      <c r="E36" s="11"/>
      <c r="F36" s="11"/>
      <c r="G36" s="11"/>
      <c r="H36" s="11"/>
      <c r="I36" s="11"/>
      <c r="J36" s="326"/>
      <c r="K36" s="11"/>
      <c r="L36" s="11"/>
      <c r="S36" s="24"/>
      <c r="T36" s="24"/>
      <c r="U36" s="24"/>
      <c r="V36" s="337"/>
      <c r="W36" s="24"/>
      <c r="X36" s="24"/>
      <c r="Y36" s="24"/>
      <c r="Z36" s="24"/>
      <c r="AA36" s="24"/>
      <c r="AB36" s="24"/>
      <c r="AC36" s="24"/>
      <c r="AD36" s="24"/>
      <c r="AE36" s="24"/>
    </row>
    <row r="37" spans="1:31" ht="17.100000000000001" customHeight="1">
      <c r="A37" s="47"/>
      <c r="B37" s="11"/>
      <c r="C37" s="11"/>
      <c r="D37" s="11"/>
      <c r="E37" s="11"/>
      <c r="F37" s="11"/>
      <c r="G37" s="11"/>
      <c r="H37" s="11"/>
      <c r="I37" s="11"/>
      <c r="J37" s="326"/>
      <c r="K37" s="531">
        <f>K11+K22+K33</f>
        <v>114</v>
      </c>
      <c r="L37" s="11"/>
      <c r="S37" s="24"/>
      <c r="T37" s="24"/>
      <c r="U37" s="24"/>
      <c r="V37" s="785"/>
      <c r="W37" s="491">
        <f>W11+W22+W33</f>
        <v>110</v>
      </c>
      <c r="X37" s="24"/>
      <c r="Y37" s="24"/>
      <c r="Z37" s="24"/>
      <c r="AA37" s="24"/>
      <c r="AB37" s="24"/>
      <c r="AC37" s="24"/>
      <c r="AD37" s="24"/>
      <c r="AE37" s="24"/>
    </row>
    <row r="38" spans="1:31" ht="45" customHeight="1">
      <c r="A38" s="11"/>
      <c r="B38" s="11"/>
      <c r="C38" s="11"/>
      <c r="D38" s="11"/>
      <c r="E38" s="11"/>
      <c r="F38" s="11"/>
      <c r="G38" s="11"/>
      <c r="H38" s="11"/>
      <c r="I38" s="11"/>
      <c r="J38" s="11"/>
      <c r="K38" s="555" t="s">
        <v>2946</v>
      </c>
      <c r="L38" s="11"/>
      <c r="S38" s="24"/>
      <c r="T38" s="24"/>
      <c r="U38" s="24"/>
      <c r="V38" s="786"/>
      <c r="W38" s="1258" t="s">
        <v>4815</v>
      </c>
      <c r="X38" s="24"/>
      <c r="Y38" s="24"/>
      <c r="Z38" s="24"/>
      <c r="AA38" s="24"/>
      <c r="AB38" s="24"/>
      <c r="AC38" s="24"/>
      <c r="AD38" s="24"/>
      <c r="AE38" s="24"/>
    </row>
    <row r="39" spans="1:31" ht="45" customHeight="1">
      <c r="A39" s="11"/>
      <c r="B39" s="11"/>
      <c r="C39" s="11"/>
      <c r="D39" s="11"/>
      <c r="E39" s="11"/>
      <c r="F39" s="11"/>
      <c r="G39" s="11"/>
      <c r="H39" s="11"/>
      <c r="I39" s="11"/>
      <c r="J39" s="11"/>
      <c r="K39" s="11"/>
      <c r="L39" s="11"/>
      <c r="S39" s="24"/>
      <c r="T39" s="24"/>
      <c r="U39" s="24"/>
      <c r="V39" s="337"/>
      <c r="W39" s="24"/>
      <c r="X39" s="24"/>
      <c r="Y39" s="24"/>
      <c r="Z39" s="24"/>
      <c r="AA39" s="24"/>
      <c r="AB39" s="24"/>
      <c r="AC39" s="24"/>
      <c r="AD39" s="24"/>
      <c r="AE39" s="24"/>
    </row>
    <row r="40" spans="1:31" ht="45" customHeight="1">
      <c r="S40" s="24"/>
      <c r="T40" s="24"/>
      <c r="U40" s="24"/>
      <c r="V40" s="337"/>
      <c r="W40" s="24"/>
      <c r="X40" s="24"/>
      <c r="Y40" s="24"/>
      <c r="Z40" s="24"/>
      <c r="AA40" s="24"/>
      <c r="AB40" s="24"/>
      <c r="AC40" s="24"/>
      <c r="AD40" s="24"/>
      <c r="AE40" s="24"/>
    </row>
    <row r="41" spans="1:31" ht="45" customHeight="1">
      <c r="S41" s="24"/>
      <c r="T41" s="24"/>
      <c r="U41" s="24"/>
      <c r="V41" s="337"/>
      <c r="W41" s="24"/>
      <c r="X41" s="24"/>
      <c r="Y41" s="24"/>
      <c r="Z41" s="24"/>
      <c r="AA41" s="24"/>
      <c r="AB41" s="24"/>
      <c r="AC41" s="24"/>
      <c r="AD41" s="24"/>
      <c r="AE41" s="24"/>
    </row>
    <row r="42" spans="1:31" ht="45" customHeight="1">
      <c r="S42" s="24"/>
      <c r="T42" s="24"/>
      <c r="U42" s="24"/>
      <c r="V42" s="337"/>
      <c r="W42" s="24"/>
      <c r="X42" s="24"/>
      <c r="Y42" s="24"/>
      <c r="Z42" s="24"/>
      <c r="AA42" s="24"/>
      <c r="AB42" s="24"/>
      <c r="AC42" s="24"/>
      <c r="AD42" s="24"/>
      <c r="AE42" s="24"/>
    </row>
    <row r="43" spans="1:31" ht="45" customHeight="1">
      <c r="S43" s="24"/>
      <c r="T43" s="24"/>
      <c r="U43" s="24"/>
      <c r="V43" s="337"/>
      <c r="W43" s="24"/>
      <c r="X43" s="24"/>
      <c r="Y43" s="24"/>
      <c r="Z43" s="24"/>
      <c r="AA43" s="24"/>
      <c r="AB43" s="24"/>
      <c r="AC43" s="24"/>
      <c r="AD43" s="24"/>
      <c r="AE43" s="24"/>
    </row>
    <row r="44" spans="1:31" ht="45" customHeight="1">
      <c r="S44" s="24"/>
      <c r="T44" s="24"/>
      <c r="U44" s="24"/>
      <c r="V44" s="337"/>
      <c r="W44" s="24"/>
      <c r="X44" s="24"/>
      <c r="Y44" s="24"/>
      <c r="Z44" s="24"/>
      <c r="AA44" s="24"/>
      <c r="AB44" s="24"/>
      <c r="AC44" s="24"/>
      <c r="AD44" s="24"/>
      <c r="AE44" s="24"/>
    </row>
    <row r="45" spans="1:31" ht="45" customHeight="1">
      <c r="S45" s="24"/>
      <c r="T45" s="24"/>
      <c r="U45" s="24"/>
      <c r="V45" s="337"/>
      <c r="W45" s="24"/>
      <c r="X45" s="24"/>
      <c r="Y45" s="24"/>
      <c r="Z45" s="24"/>
      <c r="AA45" s="24"/>
      <c r="AB45" s="24"/>
      <c r="AC45" s="24"/>
      <c r="AD45" s="24"/>
      <c r="AE45" s="24"/>
    </row>
    <row r="46" spans="1:31" ht="45" customHeight="1">
      <c r="S46" s="24"/>
      <c r="T46" s="24"/>
      <c r="U46" s="24"/>
      <c r="V46" s="337"/>
      <c r="W46" s="24"/>
      <c r="X46" s="24"/>
      <c r="Y46" s="24"/>
      <c r="Z46" s="24"/>
      <c r="AA46" s="24"/>
      <c r="AB46" s="24"/>
      <c r="AC46" s="24"/>
      <c r="AD46" s="24"/>
      <c r="AE46" s="24"/>
    </row>
    <row r="47" spans="1:31" ht="45" customHeight="1">
      <c r="S47" s="24"/>
      <c r="T47" s="24"/>
      <c r="U47" s="24"/>
      <c r="V47" s="337"/>
      <c r="W47" s="24"/>
      <c r="X47" s="24"/>
      <c r="Y47" s="24"/>
      <c r="Z47" s="24"/>
      <c r="AA47" s="24"/>
      <c r="AB47" s="24"/>
      <c r="AC47" s="24"/>
      <c r="AD47" s="24"/>
      <c r="AE47" s="24"/>
    </row>
    <row r="48" spans="1:31" ht="45" customHeight="1">
      <c r="S48" s="24"/>
      <c r="T48" s="24"/>
      <c r="U48" s="24"/>
      <c r="V48" s="337"/>
      <c r="W48" s="24"/>
      <c r="X48" s="24"/>
      <c r="Y48" s="24"/>
      <c r="Z48" s="24"/>
      <c r="AA48" s="24"/>
      <c r="AB48" s="24"/>
      <c r="AC48" s="24"/>
      <c r="AD48" s="24"/>
      <c r="AE48" s="24"/>
    </row>
    <row r="49" spans="2:31" ht="45" customHeight="1">
      <c r="S49" s="24"/>
      <c r="T49" s="24"/>
      <c r="U49" s="24"/>
      <c r="V49" s="337"/>
      <c r="W49" s="24"/>
      <c r="X49" s="24"/>
      <c r="Y49" s="24"/>
      <c r="Z49" s="24"/>
      <c r="AA49" s="24"/>
      <c r="AB49" s="24"/>
      <c r="AC49" s="24"/>
      <c r="AD49" s="24"/>
      <c r="AE49" s="24"/>
    </row>
    <row r="50" spans="2:31" ht="45" customHeight="1">
      <c r="S50" s="24"/>
      <c r="T50" s="24"/>
      <c r="U50" s="24"/>
      <c r="V50" s="337"/>
      <c r="W50" s="24"/>
      <c r="X50" s="24"/>
      <c r="Y50" s="24"/>
      <c r="Z50" s="24"/>
      <c r="AA50" s="24"/>
      <c r="AB50" s="24"/>
      <c r="AC50" s="24"/>
      <c r="AD50" s="24"/>
      <c r="AE50" s="24"/>
    </row>
    <row r="51" spans="2:31" ht="45" customHeight="1">
      <c r="S51" s="24"/>
      <c r="T51" s="24"/>
      <c r="U51" s="24"/>
      <c r="V51" s="337"/>
      <c r="W51" s="24"/>
      <c r="X51" s="24"/>
      <c r="Y51" s="24"/>
      <c r="Z51" s="24"/>
      <c r="AA51" s="24"/>
      <c r="AB51" s="24"/>
      <c r="AC51" s="24"/>
      <c r="AD51" s="24"/>
      <c r="AE51" s="24"/>
    </row>
    <row r="52" spans="2:31" ht="45" customHeight="1">
      <c r="S52" s="24"/>
      <c r="T52" s="24"/>
      <c r="U52" s="24"/>
      <c r="V52" s="337"/>
      <c r="W52" s="24"/>
      <c r="X52" s="24"/>
      <c r="Y52" s="24"/>
      <c r="Z52" s="24"/>
      <c r="AA52" s="24"/>
      <c r="AB52" s="24"/>
      <c r="AC52" s="24"/>
      <c r="AD52" s="24"/>
      <c r="AE52" s="24"/>
    </row>
    <row r="53" spans="2:31" ht="45" customHeight="1">
      <c r="S53" s="24"/>
      <c r="T53" s="24"/>
      <c r="U53" s="24"/>
      <c r="V53" s="337"/>
      <c r="W53" s="24"/>
      <c r="X53" s="24"/>
      <c r="Y53" s="24"/>
      <c r="Z53" s="24"/>
      <c r="AA53" s="24"/>
      <c r="AB53" s="24"/>
      <c r="AC53" s="24"/>
      <c r="AD53" s="24"/>
      <c r="AE53" s="24"/>
    </row>
    <row r="54" spans="2:31" ht="45" customHeight="1">
      <c r="S54" s="24"/>
      <c r="T54" s="24"/>
      <c r="U54" s="24"/>
      <c r="V54" s="337"/>
      <c r="W54" s="24"/>
      <c r="X54" s="24"/>
      <c r="Y54" s="24"/>
      <c r="Z54" s="24"/>
      <c r="AA54" s="24"/>
      <c r="AB54" s="24"/>
      <c r="AC54" s="24"/>
      <c r="AD54" s="24"/>
      <c r="AE54" s="24"/>
    </row>
    <row r="55" spans="2:31" ht="45" customHeight="1">
      <c r="S55" s="24"/>
      <c r="T55" s="24"/>
      <c r="U55" s="24"/>
      <c r="V55" s="337"/>
      <c r="W55" s="24"/>
      <c r="X55" s="24"/>
      <c r="Y55" s="24"/>
      <c r="Z55" s="24"/>
      <c r="AA55" s="24"/>
      <c r="AB55" s="24"/>
      <c r="AC55" s="24"/>
      <c r="AD55" s="24"/>
      <c r="AE55" s="24"/>
    </row>
    <row r="56" spans="2:31" ht="45" customHeight="1">
      <c r="S56" s="24"/>
      <c r="T56" s="24"/>
      <c r="U56" s="24"/>
      <c r="V56" s="337"/>
      <c r="W56" s="24"/>
      <c r="X56" s="24"/>
      <c r="Y56" s="24"/>
      <c r="Z56" s="24"/>
      <c r="AA56" s="24"/>
      <c r="AB56" s="24"/>
      <c r="AC56" s="24"/>
      <c r="AD56" s="24"/>
      <c r="AE56" s="24"/>
    </row>
    <row r="57" spans="2:31" ht="45" customHeight="1">
      <c r="B57" s="48"/>
      <c r="C57" s="44" t="s">
        <v>118</v>
      </c>
      <c r="S57" s="24"/>
      <c r="T57" s="24"/>
      <c r="U57" s="24"/>
      <c r="V57" s="337"/>
      <c r="W57" s="24"/>
      <c r="X57" s="24"/>
      <c r="Y57" s="24"/>
      <c r="Z57" s="24"/>
      <c r="AA57" s="24"/>
      <c r="AB57" s="24"/>
      <c r="AC57" s="24"/>
      <c r="AD57" s="24"/>
      <c r="AE57" s="24"/>
    </row>
    <row r="58" spans="2:31" ht="45" customHeight="1">
      <c r="B58" s="48"/>
      <c r="C58" s="44" t="s">
        <v>153</v>
      </c>
      <c r="S58" s="24"/>
      <c r="T58" s="24"/>
      <c r="U58" s="24"/>
      <c r="V58" s="337"/>
      <c r="W58" s="24"/>
      <c r="X58" s="24"/>
      <c r="Y58" s="24"/>
      <c r="Z58" s="24"/>
      <c r="AA58" s="24"/>
      <c r="AB58" s="24"/>
      <c r="AC58" s="24"/>
      <c r="AD58" s="24"/>
      <c r="AE58" s="24"/>
    </row>
    <row r="59" spans="2:31" ht="45" customHeight="1">
      <c r="B59" s="48"/>
      <c r="C59" s="42" t="s">
        <v>123</v>
      </c>
      <c r="S59" s="24"/>
      <c r="T59" s="24"/>
      <c r="U59" s="24"/>
      <c r="V59" s="337"/>
      <c r="W59" s="24"/>
      <c r="X59" s="24"/>
      <c r="Y59" s="24"/>
      <c r="Z59" s="24"/>
      <c r="AA59" s="24"/>
      <c r="AB59" s="24"/>
      <c r="AC59" s="24"/>
      <c r="AD59" s="24"/>
      <c r="AE59" s="24"/>
    </row>
    <row r="60" spans="2:31" ht="45" customHeight="1">
      <c r="B60" s="48"/>
      <c r="C60" s="42" t="s">
        <v>123</v>
      </c>
      <c r="S60" s="24"/>
      <c r="T60" s="24"/>
      <c r="U60" s="24"/>
      <c r="V60" s="337"/>
      <c r="W60" s="24"/>
      <c r="X60" s="24"/>
      <c r="Y60" s="24"/>
      <c r="Z60" s="24"/>
      <c r="AA60" s="24"/>
      <c r="AB60" s="24"/>
      <c r="AC60" s="24"/>
      <c r="AD60" s="24"/>
      <c r="AE60" s="24"/>
    </row>
    <row r="61" spans="2:31" ht="45" customHeight="1">
      <c r="B61" s="48"/>
      <c r="C61" s="45" t="s">
        <v>128</v>
      </c>
      <c r="S61" s="24"/>
      <c r="T61" s="24"/>
      <c r="U61" s="24"/>
      <c r="V61" s="337"/>
      <c r="W61" s="24"/>
      <c r="X61" s="24"/>
      <c r="Y61" s="24"/>
      <c r="Z61" s="24"/>
      <c r="AA61" s="24"/>
      <c r="AB61" s="24"/>
      <c r="AC61" s="24"/>
      <c r="AD61" s="24"/>
      <c r="AE61" s="24"/>
    </row>
    <row r="62" spans="2:31" ht="45" customHeight="1">
      <c r="B62" s="48"/>
      <c r="C62" s="45" t="s">
        <v>202</v>
      </c>
      <c r="S62" s="24"/>
      <c r="T62" s="24"/>
      <c r="U62" s="24"/>
      <c r="V62" s="337"/>
      <c r="W62" s="24"/>
      <c r="X62" s="24"/>
      <c r="Y62" s="24"/>
      <c r="Z62" s="24"/>
      <c r="AA62" s="24"/>
      <c r="AB62" s="24"/>
      <c r="AC62" s="24"/>
      <c r="AD62" s="24"/>
      <c r="AE62" s="24"/>
    </row>
    <row r="63" spans="2:31" ht="45" customHeight="1">
      <c r="B63" s="48"/>
      <c r="C63" s="42" t="s">
        <v>130</v>
      </c>
      <c r="S63" s="24"/>
      <c r="T63" s="24"/>
      <c r="U63" s="24"/>
      <c r="V63" s="337"/>
      <c r="W63" s="24"/>
      <c r="X63" s="24"/>
      <c r="Y63" s="24"/>
      <c r="Z63" s="24"/>
      <c r="AA63" s="24"/>
      <c r="AB63" s="24"/>
      <c r="AC63" s="24"/>
      <c r="AD63" s="24"/>
      <c r="AE63" s="24"/>
    </row>
    <row r="64" spans="2:31" ht="45" customHeight="1">
      <c r="B64" s="48"/>
      <c r="C64" s="42" t="s">
        <v>163</v>
      </c>
      <c r="S64" s="24"/>
      <c r="T64" s="24"/>
      <c r="U64" s="24"/>
      <c r="V64" s="337"/>
      <c r="W64" s="24"/>
      <c r="X64" s="24"/>
      <c r="Y64" s="24"/>
      <c r="Z64" s="24"/>
      <c r="AA64" s="24"/>
      <c r="AB64" s="24"/>
      <c r="AC64" s="24"/>
      <c r="AD64" s="24"/>
      <c r="AE64" s="24"/>
    </row>
    <row r="65" spans="2:31" ht="45" customHeight="1">
      <c r="B65" s="48"/>
      <c r="C65" s="45" t="s">
        <v>131</v>
      </c>
      <c r="S65" s="24"/>
      <c r="T65" s="24"/>
      <c r="U65" s="24"/>
      <c r="V65" s="337"/>
      <c r="W65" s="24"/>
      <c r="X65" s="24"/>
      <c r="Y65" s="24"/>
      <c r="Z65" s="24"/>
      <c r="AA65" s="24"/>
      <c r="AB65" s="24"/>
      <c r="AC65" s="24"/>
      <c r="AD65" s="24"/>
      <c r="AE65" s="24"/>
    </row>
    <row r="66" spans="2:31" ht="45" customHeight="1">
      <c r="B66" s="48"/>
      <c r="C66" s="45" t="s">
        <v>132</v>
      </c>
      <c r="S66" s="24"/>
      <c r="T66" s="24"/>
      <c r="U66" s="24"/>
      <c r="V66" s="337"/>
      <c r="W66" s="24"/>
      <c r="X66" s="24"/>
      <c r="Y66" s="24"/>
      <c r="Z66" s="24"/>
      <c r="AA66" s="24"/>
      <c r="AB66" s="24"/>
      <c r="AC66" s="24"/>
      <c r="AD66" s="24"/>
      <c r="AE66" s="24"/>
    </row>
    <row r="67" spans="2:31" ht="45" customHeight="1">
      <c r="B67" s="48"/>
      <c r="C67" s="43" t="s">
        <v>203</v>
      </c>
      <c r="S67" s="24"/>
      <c r="T67" s="24"/>
      <c r="U67" s="24"/>
      <c r="V67" s="337"/>
      <c r="W67" s="24"/>
      <c r="X67" s="24"/>
      <c r="Y67" s="24"/>
      <c r="Z67" s="24"/>
      <c r="AA67" s="24"/>
      <c r="AB67" s="24"/>
      <c r="AC67" s="24"/>
      <c r="AD67" s="24"/>
      <c r="AE67" s="24"/>
    </row>
    <row r="68" spans="2:31" ht="45" customHeight="1">
      <c r="B68" s="48"/>
      <c r="C68" s="43" t="s">
        <v>204</v>
      </c>
      <c r="S68" s="24"/>
      <c r="T68" s="24"/>
      <c r="U68" s="24"/>
      <c r="V68" s="337"/>
      <c r="W68" s="24"/>
      <c r="X68" s="24"/>
      <c r="Y68" s="24"/>
      <c r="Z68" s="24"/>
      <c r="AA68" s="24"/>
      <c r="AB68" s="24"/>
      <c r="AC68" s="24"/>
      <c r="AD68" s="24"/>
      <c r="AE68" s="24"/>
    </row>
    <row r="69" spans="2:31" ht="45" customHeight="1">
      <c r="B69" s="48"/>
      <c r="C69" s="42" t="s">
        <v>205</v>
      </c>
      <c r="S69" s="24"/>
      <c r="T69" s="24"/>
      <c r="U69" s="24"/>
      <c r="V69" s="337"/>
      <c r="W69" s="24"/>
      <c r="X69" s="24"/>
      <c r="Y69" s="24"/>
      <c r="Z69" s="24"/>
      <c r="AA69" s="24"/>
      <c r="AB69" s="24"/>
      <c r="AC69" s="24"/>
      <c r="AD69" s="24"/>
      <c r="AE69" s="24"/>
    </row>
    <row r="70" spans="2:31" ht="45" customHeight="1">
      <c r="B70" s="48"/>
      <c r="C70" s="42" t="s">
        <v>206</v>
      </c>
      <c r="S70" s="24"/>
      <c r="T70" s="24"/>
      <c r="U70" s="24"/>
      <c r="V70" s="337"/>
      <c r="W70" s="24"/>
      <c r="X70" s="24"/>
      <c r="Y70" s="24"/>
      <c r="Z70" s="24"/>
      <c r="AA70" s="24"/>
      <c r="AB70" s="24"/>
      <c r="AC70" s="24"/>
      <c r="AD70" s="24"/>
      <c r="AE70" s="24"/>
    </row>
    <row r="71" spans="2:31" ht="45" customHeight="1">
      <c r="B71" s="48"/>
      <c r="C71" s="43" t="s">
        <v>207</v>
      </c>
      <c r="S71" s="24"/>
      <c r="T71" s="24"/>
      <c r="U71" s="24"/>
      <c r="V71" s="337"/>
      <c r="W71" s="24"/>
      <c r="X71" s="24"/>
      <c r="Y71" s="24"/>
      <c r="Z71" s="24"/>
      <c r="AA71" s="24"/>
      <c r="AB71" s="24"/>
      <c r="AC71" s="24"/>
      <c r="AD71" s="24"/>
      <c r="AE71" s="24"/>
    </row>
    <row r="72" spans="2:31" ht="45" customHeight="1">
      <c r="B72" s="48"/>
      <c r="C72" s="43" t="s">
        <v>208</v>
      </c>
      <c r="S72" s="24"/>
      <c r="T72" s="24"/>
      <c r="U72" s="24"/>
      <c r="V72" s="337"/>
      <c r="W72" s="24"/>
      <c r="X72" s="24"/>
      <c r="Y72" s="24"/>
      <c r="Z72" s="24"/>
      <c r="AA72" s="24"/>
      <c r="AB72" s="24"/>
      <c r="AC72" s="24"/>
      <c r="AD72" s="24"/>
      <c r="AE72" s="24"/>
    </row>
    <row r="73" spans="2:31" ht="45" customHeight="1">
      <c r="B73" s="48"/>
      <c r="C73" s="44" t="s">
        <v>209</v>
      </c>
      <c r="S73" s="24"/>
      <c r="T73" s="24"/>
      <c r="U73" s="24"/>
      <c r="V73" s="337"/>
      <c r="W73" s="24"/>
      <c r="X73" s="24"/>
      <c r="Y73" s="24"/>
      <c r="Z73" s="24"/>
      <c r="AA73" s="24"/>
      <c r="AB73" s="24"/>
      <c r="AC73" s="24"/>
      <c r="AD73" s="24"/>
      <c r="AE73" s="24"/>
    </row>
    <row r="74" spans="2:31" ht="45" customHeight="1">
      <c r="B74" s="48"/>
      <c r="C74" s="44" t="s">
        <v>210</v>
      </c>
      <c r="S74" s="24"/>
      <c r="T74" s="24"/>
      <c r="U74" s="24"/>
      <c r="V74" s="337"/>
      <c r="W74" s="24"/>
      <c r="X74" s="24"/>
      <c r="Y74" s="24"/>
      <c r="Z74" s="24"/>
      <c r="AA74" s="24"/>
      <c r="AB74" s="24"/>
      <c r="AC74" s="24"/>
      <c r="AD74" s="24"/>
      <c r="AE74" s="24"/>
    </row>
    <row r="75" spans="2:31" ht="45" customHeight="1">
      <c r="B75" s="48"/>
      <c r="C75" s="42" t="s">
        <v>211</v>
      </c>
      <c r="S75" s="24"/>
      <c r="T75" s="24"/>
      <c r="U75" s="24"/>
      <c r="V75" s="337"/>
      <c r="W75" s="24"/>
      <c r="X75" s="24"/>
      <c r="Y75" s="24"/>
      <c r="Z75" s="24"/>
      <c r="AA75" s="24"/>
      <c r="AB75" s="24"/>
      <c r="AC75" s="24"/>
      <c r="AD75" s="24"/>
      <c r="AE75" s="24"/>
    </row>
    <row r="76" spans="2:31" ht="45" customHeight="1">
      <c r="B76" s="48"/>
      <c r="C76" s="42" t="s">
        <v>212</v>
      </c>
      <c r="S76" s="24"/>
      <c r="T76" s="24"/>
      <c r="U76" s="24"/>
      <c r="V76" s="337"/>
      <c r="W76" s="24"/>
      <c r="X76" s="24"/>
      <c r="Y76" s="24"/>
      <c r="Z76" s="24"/>
      <c r="AA76" s="24"/>
      <c r="AB76" s="24"/>
      <c r="AC76" s="24"/>
      <c r="AD76" s="24"/>
      <c r="AE76" s="24"/>
    </row>
    <row r="77" spans="2:31" ht="45" customHeight="1">
      <c r="B77" s="48"/>
      <c r="C77" s="45" t="s">
        <v>213</v>
      </c>
      <c r="S77" s="24"/>
      <c r="T77" s="24"/>
      <c r="U77" s="24"/>
      <c r="V77" s="337"/>
      <c r="W77" s="24"/>
      <c r="X77" s="24"/>
      <c r="Y77" s="24"/>
      <c r="Z77" s="24"/>
      <c r="AA77" s="24"/>
      <c r="AB77" s="24"/>
      <c r="AC77" s="24"/>
      <c r="AD77" s="24"/>
      <c r="AE77" s="24"/>
    </row>
    <row r="78" spans="2:31" ht="45" customHeight="1">
      <c r="B78" s="48"/>
      <c r="C78" s="45" t="s">
        <v>214</v>
      </c>
      <c r="S78" s="24"/>
      <c r="T78" s="24"/>
      <c r="U78" s="24"/>
      <c r="V78" s="337"/>
      <c r="W78" s="24"/>
      <c r="X78" s="24"/>
      <c r="Y78" s="24"/>
      <c r="Z78" s="24"/>
      <c r="AA78" s="24"/>
      <c r="AB78" s="24"/>
      <c r="AC78" s="24"/>
      <c r="AD78" s="24"/>
      <c r="AE78" s="24"/>
    </row>
    <row r="79" spans="2:31" ht="45" customHeight="1">
      <c r="B79" s="48"/>
      <c r="C79" s="42" t="s">
        <v>215</v>
      </c>
      <c r="S79" s="24"/>
      <c r="T79" s="24"/>
      <c r="U79" s="24"/>
      <c r="V79" s="337"/>
      <c r="W79" s="24"/>
      <c r="X79" s="24"/>
      <c r="Y79" s="24"/>
      <c r="Z79" s="24"/>
      <c r="AA79" s="24"/>
      <c r="AB79" s="24"/>
      <c r="AC79" s="24"/>
      <c r="AD79" s="24"/>
      <c r="AE79" s="24"/>
    </row>
    <row r="80" spans="2:31" ht="45" customHeight="1">
      <c r="B80" s="48"/>
      <c r="C80" s="42" t="s">
        <v>216</v>
      </c>
      <c r="S80" s="24"/>
      <c r="T80" s="24"/>
      <c r="U80" s="24"/>
      <c r="V80" s="337"/>
      <c r="W80" s="24"/>
      <c r="X80" s="24"/>
      <c r="Y80" s="24"/>
      <c r="Z80" s="24"/>
      <c r="AA80" s="24"/>
      <c r="AB80" s="24"/>
      <c r="AC80" s="24"/>
      <c r="AD80" s="24"/>
      <c r="AE80" s="24"/>
    </row>
    <row r="81" spans="1:31" ht="45" customHeight="1">
      <c r="B81" s="48"/>
      <c r="C81" s="45" t="s">
        <v>217</v>
      </c>
      <c r="S81" s="24"/>
      <c r="T81" s="24"/>
      <c r="U81" s="24"/>
      <c r="V81" s="337"/>
      <c r="W81" s="24"/>
      <c r="X81" s="24"/>
      <c r="Y81" s="24"/>
      <c r="Z81" s="24"/>
      <c r="AA81" s="24"/>
      <c r="AB81" s="24"/>
      <c r="AC81" s="24"/>
      <c r="AD81" s="24"/>
      <c r="AE81" s="24"/>
    </row>
    <row r="82" spans="1:31" ht="45" customHeight="1">
      <c r="B82" s="49"/>
      <c r="C82" s="45" t="s">
        <v>218</v>
      </c>
    </row>
    <row r="83" spans="1:31" ht="45" customHeight="1">
      <c r="B83" s="49"/>
      <c r="C83" s="43" t="s">
        <v>219</v>
      </c>
    </row>
    <row r="84" spans="1:31" ht="45" customHeight="1">
      <c r="B84" s="49"/>
      <c r="C84" s="43" t="s">
        <v>220</v>
      </c>
    </row>
    <row r="85" spans="1:31" ht="45" customHeight="1">
      <c r="B85" s="49"/>
      <c r="C85" s="42" t="s">
        <v>221</v>
      </c>
    </row>
    <row r="87" spans="1:31" ht="15">
      <c r="A87" s="50">
        <v>66</v>
      </c>
      <c r="B87" s="51"/>
      <c r="C87" s="51">
        <v>100</v>
      </c>
      <c r="D87" s="51">
        <v>17</v>
      </c>
      <c r="E87" s="51">
        <v>0</v>
      </c>
    </row>
    <row r="88" spans="1:31" ht="15">
      <c r="A88" s="51"/>
      <c r="B88" s="51"/>
      <c r="C88" s="51"/>
      <c r="D88" s="51"/>
      <c r="E88" s="51"/>
    </row>
    <row r="89" spans="1:31" ht="15.75">
      <c r="A89" s="23">
        <f>SUM(B89:E89)</f>
        <v>166</v>
      </c>
      <c r="B89" s="51"/>
      <c r="C89" s="51">
        <v>100</v>
      </c>
      <c r="D89" s="51">
        <v>34</v>
      </c>
      <c r="E89" s="51">
        <v>32</v>
      </c>
    </row>
    <row r="90" spans="1:31" ht="15">
      <c r="A90" s="51"/>
      <c r="B90" s="51"/>
      <c r="C90" s="51"/>
      <c r="D90" s="51"/>
      <c r="E90" s="51"/>
    </row>
    <row r="91" spans="1:31" ht="15">
      <c r="A91" s="51"/>
      <c r="B91" s="51"/>
      <c r="C91" s="51"/>
      <c r="D91" s="51"/>
      <c r="E91" s="51"/>
    </row>
    <row r="92" spans="1:31" ht="15.75">
      <c r="A92" s="52">
        <f>(A87-A89)</f>
        <v>-100</v>
      </c>
      <c r="B92" s="51"/>
      <c r="C92" s="51"/>
      <c r="D92" s="51"/>
      <c r="E92" s="51"/>
    </row>
    <row r="93" spans="1:31" ht="15">
      <c r="A93" s="51"/>
      <c r="B93" s="51"/>
      <c r="C93" s="51"/>
      <c r="D93" s="51"/>
      <c r="E93" s="51"/>
    </row>
    <row r="94" spans="1:31" ht="15">
      <c r="A94" s="51"/>
      <c r="B94" s="51"/>
      <c r="C94" s="51"/>
      <c r="D94" s="51"/>
      <c r="E94" s="51"/>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AN118"/>
  <sheetViews>
    <sheetView topLeftCell="L1" zoomScale="80" zoomScaleNormal="80" workbookViewId="0">
      <pane ySplit="2" topLeftCell="A3" activePane="bottomLeft" state="frozen"/>
      <selection pane="bottomLeft" activeCell="O4" sqref="O4:O8"/>
    </sheetView>
  </sheetViews>
  <sheetFormatPr defaultColWidth="10.875" defaultRowHeight="11.25"/>
  <cols>
    <col min="1" max="1" width="9.375" style="9" customWidth="1"/>
    <col min="2" max="7" width="3.625" style="545" customWidth="1"/>
    <col min="8" max="8" width="4.875" style="545" customWidth="1"/>
    <col min="9" max="9" width="5.125" style="545" customWidth="1"/>
    <col min="10" max="10" width="17" style="545" customWidth="1"/>
    <col min="11" max="11" width="30.625" style="9" customWidth="1"/>
    <col min="12" max="12" width="162.875" style="9" customWidth="1"/>
    <col min="13" max="27" width="10.875" style="9"/>
    <col min="28" max="28" width="11.375" style="9" bestFit="1" customWidth="1"/>
    <col min="29" max="16384" width="10.875" style="9"/>
  </cols>
  <sheetData>
    <row r="1" spans="1:40" ht="15.75">
      <c r="A1" s="258" t="s">
        <v>26</v>
      </c>
      <c r="B1" s="757"/>
      <c r="C1" s="757"/>
      <c r="D1" s="757"/>
      <c r="E1" s="757"/>
      <c r="F1" s="757"/>
      <c r="G1" s="102"/>
      <c r="H1" s="798" t="s">
        <v>3573</v>
      </c>
      <c r="I1" s="799" t="s">
        <v>3574</v>
      </c>
      <c r="J1" s="823"/>
      <c r="K1" s="23" t="s">
        <v>3577</v>
      </c>
      <c r="AB1" s="24"/>
      <c r="AC1" s="24"/>
      <c r="AD1" s="24"/>
      <c r="AE1" s="24"/>
      <c r="AF1" s="24"/>
      <c r="AG1" s="24"/>
      <c r="AH1" s="24"/>
      <c r="AI1" s="24"/>
      <c r="AJ1" s="24"/>
      <c r="AK1" s="24"/>
      <c r="AL1" s="24"/>
      <c r="AM1" s="24"/>
      <c r="AN1" s="24"/>
    </row>
    <row r="2" spans="1:40" ht="15.75">
      <c r="A2" s="119" t="s">
        <v>1039</v>
      </c>
      <c r="B2" s="758" t="s">
        <v>3481</v>
      </c>
      <c r="C2" s="758" t="s">
        <v>3506</v>
      </c>
      <c r="D2" s="758" t="s">
        <v>3505</v>
      </c>
      <c r="E2" s="758" t="s">
        <v>3504</v>
      </c>
      <c r="F2" s="758" t="s">
        <v>3551</v>
      </c>
      <c r="G2" s="758" t="s">
        <v>3550</v>
      </c>
      <c r="H2" s="758" t="s">
        <v>1062</v>
      </c>
      <c r="I2" s="758" t="s">
        <v>1062</v>
      </c>
      <c r="J2" s="758" t="s">
        <v>3589</v>
      </c>
      <c r="K2" s="119" t="s">
        <v>1037</v>
      </c>
      <c r="L2" s="119" t="s">
        <v>1040</v>
      </c>
      <c r="M2" s="1268" t="s">
        <v>3699</v>
      </c>
      <c r="N2" s="1265"/>
      <c r="O2" s="119" t="s">
        <v>2964</v>
      </c>
      <c r="AB2" s="24"/>
      <c r="AC2" s="24"/>
      <c r="AD2" s="24"/>
      <c r="AE2" s="24"/>
      <c r="AF2" s="24"/>
      <c r="AG2" s="24"/>
      <c r="AH2" s="24"/>
      <c r="AI2" s="24"/>
      <c r="AJ2" s="24"/>
      <c r="AK2" s="24"/>
      <c r="AL2" s="24"/>
      <c r="AM2" s="24"/>
      <c r="AN2" s="24"/>
    </row>
    <row r="3" spans="1:40" s="128" customFormat="1" ht="12" customHeight="1">
      <c r="A3" s="142">
        <v>1</v>
      </c>
      <c r="B3" s="767">
        <v>2</v>
      </c>
      <c r="C3" s="767"/>
      <c r="D3" s="767"/>
      <c r="E3" s="767"/>
      <c r="F3" s="767"/>
      <c r="G3" s="767">
        <v>2</v>
      </c>
      <c r="H3" s="839">
        <v>2</v>
      </c>
      <c r="I3" s="836">
        <v>2</v>
      </c>
      <c r="J3" s="932" t="s">
        <v>3641</v>
      </c>
      <c r="K3" s="615" t="s">
        <v>3060</v>
      </c>
      <c r="L3" s="149" t="s">
        <v>1044</v>
      </c>
      <c r="M3" s="1264" t="s">
        <v>3858</v>
      </c>
      <c r="N3" s="1265"/>
      <c r="O3" s="841">
        <f>114-8</f>
        <v>106</v>
      </c>
      <c r="R3" s="129"/>
      <c r="S3" s="127"/>
      <c r="T3" s="127"/>
      <c r="AD3" s="130"/>
      <c r="AE3" s="129"/>
      <c r="AF3" s="131"/>
      <c r="AG3" s="132"/>
      <c r="AH3" s="131"/>
      <c r="AI3" s="129"/>
      <c r="AJ3" s="129"/>
      <c r="AK3" s="129"/>
      <c r="AL3" s="129"/>
      <c r="AM3" s="129"/>
      <c r="AN3" s="129"/>
    </row>
    <row r="4" spans="1:40" s="128" customFormat="1" ht="12" customHeight="1">
      <c r="A4" s="142">
        <v>2</v>
      </c>
      <c r="B4" s="767"/>
      <c r="C4" s="767"/>
      <c r="D4" s="767"/>
      <c r="E4" s="767"/>
      <c r="F4" s="767"/>
      <c r="G4" s="767"/>
      <c r="H4" s="767"/>
      <c r="I4" s="767"/>
      <c r="J4" s="932"/>
      <c r="K4" s="615" t="s">
        <v>3061</v>
      </c>
      <c r="L4" s="432" t="s">
        <v>2421</v>
      </c>
      <c r="M4" s="1264" t="s">
        <v>3859</v>
      </c>
      <c r="N4" s="1265"/>
      <c r="O4" s="841"/>
      <c r="R4" s="129"/>
      <c r="S4" s="127"/>
      <c r="T4" s="127"/>
      <c r="AD4" s="130"/>
      <c r="AE4" s="129"/>
      <c r="AF4" s="131"/>
      <c r="AG4" s="133"/>
      <c r="AH4" s="134"/>
      <c r="AI4" s="129"/>
      <c r="AJ4" s="129"/>
      <c r="AK4" s="129"/>
      <c r="AL4" s="129"/>
      <c r="AM4" s="129"/>
      <c r="AN4" s="129"/>
    </row>
    <row r="5" spans="1:40" s="128" customFormat="1" ht="12" customHeight="1">
      <c r="A5" s="142">
        <v>3</v>
      </c>
      <c r="B5" s="767"/>
      <c r="C5" s="767"/>
      <c r="D5" s="767">
        <v>2</v>
      </c>
      <c r="E5" s="767"/>
      <c r="F5" s="767"/>
      <c r="G5" s="767">
        <v>2</v>
      </c>
      <c r="H5" s="767"/>
      <c r="I5" s="767"/>
      <c r="J5" s="932"/>
      <c r="K5" s="615" t="s">
        <v>3062</v>
      </c>
      <c r="L5" s="432" t="s">
        <v>2422</v>
      </c>
      <c r="M5" s="1264" t="s">
        <v>3857</v>
      </c>
      <c r="N5" s="1265"/>
      <c r="O5" s="841"/>
      <c r="Q5" s="130"/>
      <c r="R5" s="129"/>
      <c r="S5" s="127"/>
      <c r="T5" s="127"/>
      <c r="AD5" s="130"/>
      <c r="AE5" s="129"/>
      <c r="AF5" s="131"/>
      <c r="AG5" s="133"/>
      <c r="AH5" s="134"/>
      <c r="AI5" s="129"/>
      <c r="AJ5" s="129"/>
      <c r="AK5" s="129"/>
      <c r="AL5" s="129"/>
      <c r="AM5" s="129"/>
      <c r="AN5" s="129"/>
    </row>
    <row r="6" spans="1:40" s="128" customFormat="1" ht="12" customHeight="1">
      <c r="A6" s="142">
        <v>4</v>
      </c>
      <c r="B6" s="767"/>
      <c r="C6" s="767"/>
      <c r="D6" s="767"/>
      <c r="E6" s="767"/>
      <c r="F6" s="767"/>
      <c r="G6" s="767"/>
      <c r="H6" s="767"/>
      <c r="I6" s="767"/>
      <c r="J6" s="932"/>
      <c r="K6" s="615" t="s">
        <v>3063</v>
      </c>
      <c r="L6" s="957" t="s">
        <v>3871</v>
      </c>
      <c r="M6" s="1264" t="s">
        <v>3860</v>
      </c>
      <c r="N6" s="1265"/>
      <c r="O6" s="841"/>
      <c r="Q6" s="130"/>
      <c r="R6" s="129"/>
      <c r="S6" s="127"/>
      <c r="T6" s="127"/>
      <c r="AD6" s="130"/>
      <c r="AE6" s="129"/>
      <c r="AF6" s="131"/>
      <c r="AG6" s="133"/>
      <c r="AH6" s="129"/>
      <c r="AI6" s="129"/>
      <c r="AJ6" s="129"/>
      <c r="AK6" s="129"/>
      <c r="AL6" s="129"/>
      <c r="AM6" s="129"/>
      <c r="AN6" s="129"/>
    </row>
    <row r="7" spans="1:40" s="128" customFormat="1" ht="12" customHeight="1">
      <c r="A7" s="142">
        <v>5</v>
      </c>
      <c r="B7" s="767"/>
      <c r="C7" s="767">
        <v>2</v>
      </c>
      <c r="D7" s="767"/>
      <c r="E7" s="767"/>
      <c r="F7" s="767"/>
      <c r="G7" s="767">
        <v>2</v>
      </c>
      <c r="H7" s="767"/>
      <c r="I7" s="767"/>
      <c r="J7" s="932"/>
      <c r="K7" s="615" t="s">
        <v>3064</v>
      </c>
      <c r="L7" s="432" t="s">
        <v>2423</v>
      </c>
      <c r="M7" s="1264" t="s">
        <v>3861</v>
      </c>
      <c r="N7" s="1265"/>
      <c r="O7" s="841"/>
      <c r="Q7" s="130"/>
      <c r="R7" s="129"/>
      <c r="S7" s="127"/>
      <c r="T7" s="127"/>
      <c r="AD7" s="130"/>
      <c r="AE7" s="129"/>
      <c r="AF7" s="131"/>
      <c r="AG7" s="133"/>
      <c r="AH7" s="129"/>
      <c r="AI7" s="129"/>
      <c r="AJ7" s="129"/>
      <c r="AK7" s="129"/>
      <c r="AL7" s="129"/>
      <c r="AM7" s="129"/>
      <c r="AN7" s="129"/>
    </row>
    <row r="8" spans="1:40" s="128" customFormat="1" ht="12" customHeight="1">
      <c r="A8" s="142">
        <v>6</v>
      </c>
      <c r="B8" s="767"/>
      <c r="C8" s="767"/>
      <c r="D8" s="767"/>
      <c r="E8" s="767"/>
      <c r="F8" s="767"/>
      <c r="G8" s="767"/>
      <c r="H8" s="767"/>
      <c r="I8" s="767"/>
      <c r="J8" s="932"/>
      <c r="K8" s="616" t="s">
        <v>3065</v>
      </c>
      <c r="L8" s="432" t="s">
        <v>2424</v>
      </c>
      <c r="M8" s="1264" t="s">
        <v>3862</v>
      </c>
      <c r="N8" s="1265"/>
      <c r="O8" s="841"/>
      <c r="Q8" s="130"/>
      <c r="R8" s="129"/>
      <c r="S8" s="127"/>
      <c r="T8" s="127"/>
      <c r="AD8" s="130"/>
      <c r="AE8" s="129"/>
      <c r="AF8" s="131"/>
      <c r="AG8" s="130"/>
      <c r="AH8" s="129"/>
      <c r="AI8" s="129"/>
      <c r="AJ8" s="129"/>
      <c r="AK8" s="129"/>
      <c r="AL8" s="129"/>
      <c r="AM8" s="129"/>
      <c r="AN8" s="129"/>
    </row>
    <row r="9" spans="1:40" s="128" customFormat="1" ht="12" customHeight="1">
      <c r="A9" s="142">
        <v>7</v>
      </c>
      <c r="B9" s="767"/>
      <c r="C9" s="767"/>
      <c r="D9" s="767">
        <v>2</v>
      </c>
      <c r="E9" s="767"/>
      <c r="F9" s="767"/>
      <c r="G9" s="767">
        <v>2</v>
      </c>
      <c r="H9" s="767"/>
      <c r="I9" s="767"/>
      <c r="J9" s="932"/>
      <c r="K9" s="615" t="s">
        <v>3066</v>
      </c>
      <c r="L9" s="955"/>
      <c r="M9" s="1264" t="s">
        <v>3863</v>
      </c>
      <c r="N9" s="1265"/>
      <c r="O9" s="841">
        <v>8</v>
      </c>
      <c r="Q9" s="130"/>
      <c r="R9" s="129"/>
      <c r="S9" s="127"/>
      <c r="T9" s="127"/>
      <c r="AD9" s="130"/>
      <c r="AE9" s="129"/>
      <c r="AF9" s="131"/>
      <c r="AG9" s="130"/>
      <c r="AH9" s="129"/>
      <c r="AI9" s="129"/>
      <c r="AJ9" s="129"/>
      <c r="AK9" s="129"/>
      <c r="AL9" s="129"/>
      <c r="AM9" s="129"/>
      <c r="AN9" s="129"/>
    </row>
    <row r="10" spans="1:40" s="128" customFormat="1" ht="12" customHeight="1">
      <c r="A10" s="142">
        <v>8</v>
      </c>
      <c r="B10" s="767"/>
      <c r="C10" s="767"/>
      <c r="D10" s="767"/>
      <c r="E10" s="767"/>
      <c r="F10" s="767"/>
      <c r="G10" s="767"/>
      <c r="H10" s="767"/>
      <c r="I10" s="767"/>
      <c r="J10" s="932"/>
      <c r="K10" s="615" t="s">
        <v>3067</v>
      </c>
      <c r="L10" s="956"/>
      <c r="N10" s="127"/>
      <c r="Q10" s="130"/>
      <c r="R10" s="129"/>
      <c r="S10" s="127"/>
      <c r="T10" s="127"/>
      <c r="AD10" s="130"/>
      <c r="AE10" s="129"/>
      <c r="AF10" s="131"/>
      <c r="AG10" s="130"/>
      <c r="AH10" s="129"/>
      <c r="AI10" s="129"/>
      <c r="AJ10" s="129"/>
      <c r="AK10" s="129"/>
      <c r="AL10" s="129"/>
      <c r="AM10" s="129"/>
      <c r="AN10" s="129"/>
    </row>
    <row r="11" spans="1:40" s="128" customFormat="1" ht="12" customHeight="1">
      <c r="A11" s="142">
        <v>9</v>
      </c>
      <c r="B11" s="767"/>
      <c r="C11" s="767"/>
      <c r="D11" s="767"/>
      <c r="E11" s="767">
        <v>4</v>
      </c>
      <c r="F11" s="767"/>
      <c r="G11" s="767">
        <v>4</v>
      </c>
      <c r="H11" s="767"/>
      <c r="I11" s="767"/>
      <c r="J11" s="932"/>
      <c r="K11" s="615" t="s">
        <v>3068</v>
      </c>
      <c r="L11" s="143"/>
      <c r="N11" s="127"/>
      <c r="Q11" s="130"/>
      <c r="R11" s="129"/>
      <c r="S11" s="127"/>
      <c r="T11" s="127"/>
      <c r="AD11" s="129"/>
      <c r="AE11" s="129"/>
      <c r="AF11" s="130"/>
      <c r="AG11" s="130"/>
      <c r="AH11" s="129"/>
      <c r="AI11" s="129"/>
      <c r="AJ11" s="129"/>
      <c r="AK11" s="129"/>
      <c r="AL11" s="129"/>
      <c r="AM11" s="129"/>
      <c r="AN11" s="129"/>
    </row>
    <row r="12" spans="1:40" s="128" customFormat="1" ht="12" customHeight="1">
      <c r="A12" s="142">
        <v>10</v>
      </c>
      <c r="B12" s="767"/>
      <c r="C12" s="767"/>
      <c r="D12" s="767"/>
      <c r="E12" s="767"/>
      <c r="F12" s="767"/>
      <c r="G12" s="767"/>
      <c r="H12" s="767"/>
      <c r="I12" s="767"/>
      <c r="J12" s="932"/>
      <c r="K12" s="615" t="s">
        <v>3069</v>
      </c>
      <c r="L12" s="143"/>
      <c r="N12" s="127"/>
      <c r="Q12" s="130"/>
      <c r="R12" s="129"/>
      <c r="S12" s="127"/>
      <c r="T12" s="127"/>
      <c r="AD12" s="129"/>
      <c r="AE12" s="129"/>
      <c r="AF12" s="130"/>
      <c r="AG12" s="131"/>
      <c r="AH12" s="129"/>
      <c r="AI12" s="129"/>
      <c r="AJ12" s="129"/>
      <c r="AK12" s="129"/>
      <c r="AL12" s="129"/>
      <c r="AM12" s="129"/>
      <c r="AN12" s="129"/>
    </row>
    <row r="13" spans="1:40" s="128" customFormat="1" ht="12" customHeight="1">
      <c r="A13" s="142">
        <v>11</v>
      </c>
      <c r="B13" s="767"/>
      <c r="C13" s="767"/>
      <c r="D13" s="767"/>
      <c r="E13" s="767"/>
      <c r="F13" s="767"/>
      <c r="G13" s="767"/>
      <c r="H13" s="767"/>
      <c r="I13" s="767"/>
      <c r="J13" s="932"/>
      <c r="K13" s="615" t="s">
        <v>3070</v>
      </c>
      <c r="L13" s="143"/>
      <c r="N13" s="127"/>
      <c r="Q13" s="130"/>
      <c r="R13" s="129"/>
      <c r="S13" s="127"/>
      <c r="T13" s="127"/>
      <c r="AD13" s="135"/>
      <c r="AE13" s="135"/>
      <c r="AF13" s="135"/>
      <c r="AG13" s="135"/>
      <c r="AH13" s="135"/>
      <c r="AI13" s="129"/>
      <c r="AJ13" s="129"/>
      <c r="AK13" s="129"/>
      <c r="AL13" s="129"/>
      <c r="AM13" s="129"/>
      <c r="AN13" s="129"/>
    </row>
    <row r="14" spans="1:40" s="128" customFormat="1" ht="12" customHeight="1">
      <c r="A14" s="142">
        <v>12</v>
      </c>
      <c r="B14" s="767"/>
      <c r="C14" s="767"/>
      <c r="D14" s="767"/>
      <c r="E14" s="767"/>
      <c r="F14" s="767"/>
      <c r="G14" s="768"/>
      <c r="H14" s="768"/>
      <c r="I14" s="768"/>
      <c r="J14" s="932"/>
      <c r="K14" s="615" t="s">
        <v>3070</v>
      </c>
      <c r="L14" s="144"/>
      <c r="M14" s="136"/>
      <c r="N14" s="136"/>
      <c r="O14" s="136"/>
      <c r="P14" s="136"/>
      <c r="Q14" s="136"/>
      <c r="R14" s="136"/>
      <c r="S14" s="136"/>
      <c r="T14" s="136"/>
      <c r="U14" s="136"/>
      <c r="V14" s="129"/>
      <c r="W14" s="129"/>
      <c r="X14" s="129"/>
      <c r="AB14" s="129"/>
      <c r="AC14" s="129"/>
      <c r="AD14" s="129"/>
      <c r="AE14" s="129"/>
      <c r="AF14" s="129"/>
      <c r="AG14" s="129"/>
      <c r="AH14" s="129"/>
      <c r="AI14" s="129"/>
      <c r="AJ14" s="129"/>
      <c r="AK14" s="129"/>
      <c r="AL14" s="129"/>
      <c r="AM14" s="129"/>
      <c r="AN14" s="129"/>
    </row>
    <row r="15" spans="1:40" s="128" customFormat="1" ht="12" customHeight="1">
      <c r="A15" s="142">
        <v>13</v>
      </c>
      <c r="B15" s="767">
        <v>2</v>
      </c>
      <c r="C15" s="767"/>
      <c r="D15" s="767"/>
      <c r="E15" s="767"/>
      <c r="F15" s="767"/>
      <c r="G15" s="768">
        <v>2</v>
      </c>
      <c r="H15" s="839">
        <v>2</v>
      </c>
      <c r="I15" s="836">
        <v>2</v>
      </c>
      <c r="J15" s="932" t="s">
        <v>3642</v>
      </c>
      <c r="K15" s="615" t="s">
        <v>87</v>
      </c>
      <c r="L15" s="144"/>
      <c r="M15" s="136"/>
      <c r="N15" s="136"/>
      <c r="O15" s="136"/>
      <c r="P15" s="136"/>
      <c r="Q15" s="136"/>
      <c r="R15" s="136"/>
      <c r="S15" s="136"/>
      <c r="T15" s="136"/>
      <c r="U15" s="136"/>
      <c r="V15" s="129"/>
      <c r="W15" s="129"/>
      <c r="X15" s="129"/>
      <c r="AB15" s="129"/>
      <c r="AC15" s="129"/>
      <c r="AD15" s="129"/>
      <c r="AE15" s="129"/>
      <c r="AF15" s="129"/>
      <c r="AG15" s="129"/>
      <c r="AH15" s="129"/>
      <c r="AI15" s="129"/>
      <c r="AJ15" s="129"/>
      <c r="AK15" s="129"/>
      <c r="AL15" s="129"/>
      <c r="AM15" s="129"/>
      <c r="AN15" s="129"/>
    </row>
    <row r="16" spans="1:40" s="128" customFormat="1" ht="12" customHeight="1">
      <c r="A16" s="142">
        <v>14</v>
      </c>
      <c r="B16" s="767"/>
      <c r="C16" s="767"/>
      <c r="D16" s="767"/>
      <c r="E16" s="767"/>
      <c r="F16" s="767"/>
      <c r="G16" s="768"/>
      <c r="H16" s="768"/>
      <c r="I16" s="768"/>
      <c r="J16" s="932"/>
      <c r="K16" s="615" t="s">
        <v>3071</v>
      </c>
      <c r="L16" s="144"/>
      <c r="M16" s="136"/>
      <c r="N16" s="136"/>
      <c r="O16" s="136"/>
      <c r="P16" s="136"/>
      <c r="Q16" s="136"/>
      <c r="R16" s="136"/>
      <c r="S16" s="136"/>
      <c r="T16" s="136"/>
      <c r="U16" s="136"/>
      <c r="V16" s="129"/>
      <c r="W16" s="129"/>
      <c r="X16" s="129"/>
      <c r="AB16" s="129"/>
      <c r="AC16" s="129"/>
      <c r="AD16" s="129"/>
      <c r="AE16" s="129"/>
      <c r="AF16" s="129"/>
      <c r="AG16" s="129"/>
      <c r="AH16" s="129"/>
      <c r="AI16" s="129"/>
      <c r="AJ16" s="129"/>
      <c r="AK16" s="129"/>
      <c r="AL16" s="129"/>
      <c r="AM16" s="129"/>
      <c r="AN16" s="129"/>
    </row>
    <row r="17" spans="1:40" s="128" customFormat="1" ht="12" customHeight="1">
      <c r="A17" s="142">
        <v>15</v>
      </c>
      <c r="B17" s="767"/>
      <c r="C17" s="767"/>
      <c r="D17" s="767">
        <v>2</v>
      </c>
      <c r="E17" s="767"/>
      <c r="F17" s="767"/>
      <c r="G17" s="768">
        <v>2</v>
      </c>
      <c r="H17" s="768"/>
      <c r="I17" s="768"/>
      <c r="J17" s="932"/>
      <c r="K17" s="615" t="s">
        <v>3072</v>
      </c>
      <c r="L17" s="144"/>
      <c r="M17" s="136"/>
      <c r="N17" s="136"/>
      <c r="O17" s="136"/>
      <c r="P17" s="136"/>
      <c r="Q17" s="136"/>
      <c r="R17" s="136"/>
      <c r="S17" s="136"/>
      <c r="T17" s="136"/>
      <c r="U17" s="136"/>
      <c r="V17" s="129"/>
      <c r="W17" s="129"/>
      <c r="X17" s="129"/>
      <c r="AB17" s="129"/>
      <c r="AC17" s="129"/>
      <c r="AD17" s="129"/>
      <c r="AE17" s="129"/>
      <c r="AF17" s="129"/>
      <c r="AG17" s="129"/>
      <c r="AH17" s="129"/>
      <c r="AI17" s="129"/>
      <c r="AJ17" s="129"/>
      <c r="AK17" s="129"/>
      <c r="AL17" s="129"/>
      <c r="AM17" s="129"/>
      <c r="AN17" s="129"/>
    </row>
    <row r="18" spans="1:40" s="128" customFormat="1" ht="12" customHeight="1">
      <c r="A18" s="142">
        <v>16</v>
      </c>
      <c r="B18" s="767"/>
      <c r="C18" s="767"/>
      <c r="D18" s="767"/>
      <c r="E18" s="767"/>
      <c r="F18" s="767"/>
      <c r="G18" s="768"/>
      <c r="H18" s="768"/>
      <c r="I18" s="768"/>
      <c r="J18" s="932"/>
      <c r="K18" s="615" t="s">
        <v>3073</v>
      </c>
      <c r="L18" s="141"/>
      <c r="M18" s="130"/>
      <c r="N18" s="130"/>
      <c r="O18" s="130"/>
      <c r="P18" s="130"/>
      <c r="Q18" s="130"/>
      <c r="R18" s="136"/>
      <c r="S18" s="136"/>
      <c r="T18" s="136"/>
      <c r="U18" s="136"/>
      <c r="V18" s="129"/>
      <c r="W18" s="129"/>
      <c r="X18" s="129"/>
      <c r="AB18" s="129"/>
      <c r="AC18" s="129"/>
      <c r="AD18" s="130"/>
      <c r="AE18" s="132"/>
      <c r="AF18" s="132"/>
      <c r="AG18" s="132"/>
      <c r="AH18" s="129"/>
      <c r="AI18" s="133"/>
      <c r="AJ18" s="129"/>
      <c r="AK18" s="129"/>
      <c r="AL18" s="129"/>
      <c r="AM18" s="129"/>
      <c r="AN18" s="129"/>
    </row>
    <row r="19" spans="1:40" s="128" customFormat="1" ht="12" customHeight="1">
      <c r="A19" s="142">
        <v>17</v>
      </c>
      <c r="B19" s="767"/>
      <c r="C19" s="767">
        <v>2</v>
      </c>
      <c r="D19" s="767"/>
      <c r="E19" s="767"/>
      <c r="F19" s="767"/>
      <c r="G19" s="768">
        <v>2</v>
      </c>
      <c r="H19" s="768"/>
      <c r="I19" s="768"/>
      <c r="J19" s="932"/>
      <c r="K19" s="615" t="s">
        <v>3074</v>
      </c>
      <c r="L19" s="141"/>
      <c r="M19" s="130"/>
      <c r="N19" s="130"/>
      <c r="O19" s="130"/>
      <c r="P19" s="130"/>
      <c r="Q19" s="130"/>
      <c r="R19" s="136"/>
      <c r="S19" s="136"/>
      <c r="T19" s="136"/>
      <c r="U19" s="136"/>
      <c r="V19" s="129"/>
      <c r="W19" s="129"/>
      <c r="X19" s="129"/>
      <c r="AB19" s="129"/>
      <c r="AC19" s="129"/>
      <c r="AD19" s="130"/>
      <c r="AE19" s="132"/>
      <c r="AF19" s="132"/>
      <c r="AG19" s="132"/>
      <c r="AH19" s="129"/>
      <c r="AI19" s="133"/>
      <c r="AJ19" s="129"/>
      <c r="AK19" s="129"/>
      <c r="AL19" s="129"/>
      <c r="AM19" s="129"/>
      <c r="AN19" s="129"/>
    </row>
    <row r="20" spans="1:40" s="128" customFormat="1" ht="12" customHeight="1">
      <c r="A20" s="142">
        <v>18</v>
      </c>
      <c r="B20" s="767"/>
      <c r="C20" s="767"/>
      <c r="D20" s="767"/>
      <c r="E20" s="767"/>
      <c r="F20" s="767"/>
      <c r="G20" s="768"/>
      <c r="H20" s="768"/>
      <c r="I20" s="768"/>
      <c r="J20" s="932"/>
      <c r="K20" s="615" t="s">
        <v>3075</v>
      </c>
      <c r="L20" s="141"/>
      <c r="M20" s="130"/>
      <c r="N20" s="136"/>
      <c r="O20" s="130"/>
      <c r="P20" s="130"/>
      <c r="Q20" s="130"/>
      <c r="R20" s="136"/>
      <c r="S20" s="136"/>
      <c r="T20" s="136"/>
      <c r="U20" s="136"/>
      <c r="V20" s="129"/>
      <c r="W20" s="129"/>
      <c r="X20" s="129"/>
      <c r="AB20" s="129"/>
      <c r="AC20" s="129"/>
      <c r="AD20" s="130"/>
      <c r="AE20" s="132"/>
      <c r="AF20" s="132"/>
      <c r="AG20" s="132"/>
      <c r="AH20" s="129"/>
      <c r="AI20" s="132"/>
      <c r="AJ20" s="129"/>
      <c r="AK20" s="129"/>
      <c r="AL20" s="129"/>
      <c r="AM20" s="129"/>
      <c r="AN20" s="129"/>
    </row>
    <row r="21" spans="1:40" s="128" customFormat="1" ht="12" customHeight="1">
      <c r="A21" s="142">
        <v>19</v>
      </c>
      <c r="B21" s="767"/>
      <c r="C21" s="767"/>
      <c r="D21" s="767">
        <v>2</v>
      </c>
      <c r="E21" s="767"/>
      <c r="F21" s="767"/>
      <c r="G21" s="768">
        <v>2</v>
      </c>
      <c r="H21" s="768"/>
      <c r="I21" s="768"/>
      <c r="J21" s="932"/>
      <c r="K21" s="615" t="s">
        <v>3076</v>
      </c>
      <c r="L21" s="141"/>
      <c r="M21" s="130"/>
      <c r="N21" s="136"/>
      <c r="O21" s="130"/>
      <c r="P21" s="130"/>
      <c r="Q21" s="130"/>
      <c r="R21" s="136"/>
      <c r="S21" s="136"/>
      <c r="T21" s="136"/>
      <c r="U21" s="136"/>
      <c r="V21" s="129"/>
      <c r="W21" s="129"/>
      <c r="X21" s="129"/>
      <c r="AB21" s="129"/>
      <c r="AC21" s="129"/>
      <c r="AD21" s="130"/>
      <c r="AE21" s="132"/>
      <c r="AF21" s="132"/>
      <c r="AG21" s="132"/>
      <c r="AH21" s="129"/>
      <c r="AI21" s="132"/>
      <c r="AJ21" s="129"/>
      <c r="AK21" s="129"/>
      <c r="AL21" s="129"/>
      <c r="AM21" s="129"/>
      <c r="AN21" s="129"/>
    </row>
    <row r="22" spans="1:40" s="128" customFormat="1" ht="12" customHeight="1">
      <c r="A22" s="142">
        <v>20</v>
      </c>
      <c r="B22" s="767"/>
      <c r="C22" s="767"/>
      <c r="D22" s="767"/>
      <c r="E22" s="767"/>
      <c r="F22" s="767"/>
      <c r="G22" s="768"/>
      <c r="H22" s="768"/>
      <c r="I22" s="768"/>
      <c r="J22" s="932"/>
      <c r="K22" s="615" t="s">
        <v>3077</v>
      </c>
      <c r="L22" s="141"/>
      <c r="M22" s="130"/>
      <c r="N22" s="136"/>
      <c r="O22" s="130"/>
      <c r="P22" s="130"/>
      <c r="Q22" s="130"/>
      <c r="R22" s="136"/>
      <c r="S22" s="136"/>
      <c r="T22" s="136"/>
      <c r="U22" s="136"/>
      <c r="V22" s="129"/>
      <c r="W22" s="129"/>
      <c r="X22" s="129"/>
      <c r="AB22" s="129"/>
      <c r="AC22" s="129"/>
      <c r="AD22" s="130"/>
      <c r="AE22" s="132"/>
      <c r="AF22" s="132"/>
      <c r="AG22" s="132"/>
      <c r="AH22" s="129"/>
      <c r="AI22" s="133"/>
      <c r="AJ22" s="129"/>
      <c r="AK22" s="129"/>
      <c r="AL22" s="129"/>
      <c r="AM22" s="129"/>
      <c r="AN22" s="129"/>
    </row>
    <row r="23" spans="1:40" s="128" customFormat="1" ht="12" customHeight="1">
      <c r="A23" s="142">
        <v>21</v>
      </c>
      <c r="B23" s="767"/>
      <c r="C23" s="767"/>
      <c r="D23" s="767"/>
      <c r="E23" s="767">
        <v>6</v>
      </c>
      <c r="F23" s="767"/>
      <c r="G23" s="768">
        <v>6</v>
      </c>
      <c r="H23" s="768"/>
      <c r="I23" s="768"/>
      <c r="J23" s="932"/>
      <c r="K23" s="615" t="s">
        <v>3078</v>
      </c>
      <c r="L23" s="141"/>
      <c r="M23" s="130"/>
      <c r="N23" s="136"/>
      <c r="O23" s="130"/>
      <c r="P23" s="130"/>
      <c r="Q23" s="130"/>
      <c r="R23" s="136"/>
      <c r="S23" s="136"/>
      <c r="T23" s="136"/>
      <c r="U23" s="136"/>
      <c r="V23" s="129"/>
      <c r="W23" s="129"/>
      <c r="X23" s="129"/>
      <c r="AB23" s="129"/>
      <c r="AC23" s="129"/>
      <c r="AD23" s="132"/>
      <c r="AE23" s="132"/>
      <c r="AF23" s="132"/>
      <c r="AG23" s="132"/>
      <c r="AH23" s="129"/>
      <c r="AI23" s="133"/>
      <c r="AJ23" s="129"/>
      <c r="AK23" s="129"/>
      <c r="AL23" s="129"/>
      <c r="AM23" s="129"/>
      <c r="AN23" s="129"/>
    </row>
    <row r="24" spans="1:40" s="128" customFormat="1" ht="12" customHeight="1">
      <c r="A24" s="142">
        <v>22</v>
      </c>
      <c r="B24" s="767"/>
      <c r="C24" s="767"/>
      <c r="D24" s="767"/>
      <c r="E24" s="767"/>
      <c r="F24" s="767"/>
      <c r="G24" s="768"/>
      <c r="H24" s="768"/>
      <c r="I24" s="768"/>
      <c r="J24" s="932"/>
      <c r="K24" s="615" t="s">
        <v>3079</v>
      </c>
      <c r="L24" s="141"/>
      <c r="M24" s="130"/>
      <c r="N24" s="136"/>
      <c r="O24" s="130"/>
      <c r="P24" s="130"/>
      <c r="Q24" s="130"/>
      <c r="R24" s="136"/>
      <c r="S24" s="136"/>
      <c r="T24" s="136"/>
      <c r="U24" s="136"/>
      <c r="V24" s="129"/>
      <c r="W24" s="129"/>
      <c r="X24" s="129"/>
      <c r="AB24" s="129"/>
      <c r="AC24" s="129"/>
      <c r="AD24" s="132"/>
      <c r="AE24" s="132"/>
      <c r="AF24" s="132"/>
      <c r="AG24" s="132"/>
      <c r="AH24" s="129"/>
      <c r="AI24" s="133"/>
      <c r="AJ24" s="129"/>
      <c r="AK24" s="129"/>
      <c r="AL24" s="129"/>
      <c r="AM24" s="129"/>
      <c r="AN24" s="129"/>
    </row>
    <row r="25" spans="1:40" s="128" customFormat="1" ht="12" customHeight="1">
      <c r="A25" s="142">
        <v>23</v>
      </c>
      <c r="B25" s="767"/>
      <c r="C25" s="767"/>
      <c r="D25" s="767"/>
      <c r="E25" s="767"/>
      <c r="F25" s="767"/>
      <c r="G25" s="768"/>
      <c r="H25" s="768"/>
      <c r="I25" s="768"/>
      <c r="J25" s="932"/>
      <c r="K25" s="615" t="s">
        <v>3080</v>
      </c>
      <c r="L25" s="141"/>
      <c r="M25" s="130"/>
      <c r="N25" s="136"/>
      <c r="O25" s="130"/>
      <c r="P25" s="130"/>
      <c r="Q25" s="130"/>
      <c r="R25" s="136"/>
      <c r="S25" s="136"/>
      <c r="T25" s="136"/>
      <c r="U25" s="136"/>
      <c r="V25" s="129"/>
      <c r="W25" s="129"/>
      <c r="X25" s="129"/>
      <c r="AB25" s="129"/>
      <c r="AC25" s="129"/>
      <c r="AD25" s="132"/>
      <c r="AE25" s="132"/>
      <c r="AF25" s="132"/>
      <c r="AG25" s="129"/>
      <c r="AH25" s="129"/>
      <c r="AI25" s="133"/>
      <c r="AJ25" s="129"/>
      <c r="AK25" s="129"/>
      <c r="AL25" s="129"/>
      <c r="AM25" s="129"/>
      <c r="AN25" s="129"/>
    </row>
    <row r="26" spans="1:40" s="128" customFormat="1" ht="12" customHeight="1">
      <c r="A26" s="142">
        <v>24</v>
      </c>
      <c r="B26" s="767"/>
      <c r="C26" s="767"/>
      <c r="D26" s="767"/>
      <c r="E26" s="767"/>
      <c r="F26" s="767"/>
      <c r="G26" s="768"/>
      <c r="H26" s="768"/>
      <c r="I26" s="768"/>
      <c r="J26" s="932"/>
      <c r="K26" s="615" t="s">
        <v>3081</v>
      </c>
      <c r="L26" s="144"/>
      <c r="M26" s="136"/>
      <c r="N26" s="136"/>
      <c r="O26" s="136"/>
      <c r="P26" s="136"/>
      <c r="Q26" s="136"/>
      <c r="R26" s="136"/>
      <c r="S26" s="136"/>
      <c r="T26" s="136"/>
      <c r="U26" s="136"/>
      <c r="V26" s="129"/>
      <c r="W26" s="129"/>
      <c r="X26" s="129"/>
      <c r="AB26" s="129"/>
      <c r="AC26" s="129"/>
      <c r="AD26" s="129"/>
      <c r="AE26" s="129"/>
      <c r="AF26" s="129"/>
      <c r="AG26" s="129"/>
      <c r="AH26" s="129"/>
      <c r="AI26" s="129"/>
      <c r="AJ26" s="129"/>
      <c r="AK26" s="129"/>
      <c r="AL26" s="129"/>
      <c r="AM26" s="129"/>
      <c r="AN26" s="129"/>
    </row>
    <row r="27" spans="1:40" s="128" customFormat="1" ht="12" customHeight="1">
      <c r="A27" s="142">
        <v>25</v>
      </c>
      <c r="B27" s="767"/>
      <c r="C27" s="767"/>
      <c r="D27" s="767"/>
      <c r="E27" s="767"/>
      <c r="F27" s="767"/>
      <c r="G27" s="768"/>
      <c r="H27" s="768"/>
      <c r="I27" s="768"/>
      <c r="J27" s="932"/>
      <c r="K27" s="615" t="s">
        <v>3082</v>
      </c>
      <c r="L27" s="144"/>
      <c r="M27" s="136"/>
      <c r="N27" s="136"/>
      <c r="O27" s="136"/>
      <c r="P27" s="136"/>
      <c r="Q27" s="136"/>
      <c r="R27" s="136"/>
      <c r="S27" s="136"/>
      <c r="T27" s="136"/>
      <c r="U27" s="136"/>
      <c r="V27" s="129"/>
      <c r="W27" s="129"/>
      <c r="X27" s="129"/>
      <c r="AB27" s="129"/>
      <c r="AC27" s="129"/>
      <c r="AD27" s="132"/>
      <c r="AE27" s="132"/>
      <c r="AF27" s="132"/>
      <c r="AG27" s="130"/>
      <c r="AH27" s="129"/>
      <c r="AI27" s="129"/>
      <c r="AJ27" s="129"/>
      <c r="AK27" s="129"/>
      <c r="AL27" s="129"/>
      <c r="AM27" s="129"/>
      <c r="AN27" s="129"/>
    </row>
    <row r="28" spans="1:40" s="128" customFormat="1" ht="12" customHeight="1">
      <c r="A28" s="142">
        <v>26</v>
      </c>
      <c r="B28" s="767"/>
      <c r="C28" s="767"/>
      <c r="D28" s="767"/>
      <c r="E28" s="767"/>
      <c r="F28" s="767"/>
      <c r="G28" s="768"/>
      <c r="H28" s="768"/>
      <c r="I28" s="768"/>
      <c r="J28" s="932"/>
      <c r="K28" s="615" t="s">
        <v>3083</v>
      </c>
      <c r="L28" s="144"/>
      <c r="M28" s="136"/>
      <c r="N28" s="136"/>
      <c r="O28" s="136"/>
      <c r="P28" s="136"/>
      <c r="Q28" s="136"/>
      <c r="R28" s="136"/>
      <c r="S28" s="136"/>
      <c r="T28" s="136"/>
      <c r="U28" s="136"/>
      <c r="V28" s="129"/>
      <c r="W28" s="129"/>
      <c r="X28" s="129"/>
      <c r="AB28" s="129"/>
      <c r="AC28" s="129"/>
      <c r="AD28" s="132"/>
      <c r="AE28" s="132"/>
      <c r="AF28" s="132"/>
      <c r="AG28" s="129"/>
      <c r="AH28" s="129"/>
      <c r="AI28" s="129"/>
      <c r="AJ28" s="129"/>
      <c r="AK28" s="129"/>
      <c r="AL28" s="129"/>
      <c r="AM28" s="129"/>
      <c r="AN28" s="129"/>
    </row>
    <row r="29" spans="1:40" s="128" customFormat="1" ht="12" customHeight="1">
      <c r="A29" s="142">
        <v>27</v>
      </c>
      <c r="B29" s="767">
        <v>1</v>
      </c>
      <c r="C29" s="767"/>
      <c r="D29" s="767"/>
      <c r="E29" s="767"/>
      <c r="F29" s="767"/>
      <c r="G29" s="768">
        <v>4</v>
      </c>
      <c r="H29" s="839">
        <v>2</v>
      </c>
      <c r="I29" s="836">
        <v>2</v>
      </c>
      <c r="J29" s="932" t="s">
        <v>3643</v>
      </c>
      <c r="K29" s="615" t="s">
        <v>3084</v>
      </c>
      <c r="L29" s="144"/>
      <c r="M29" s="136"/>
      <c r="N29" s="136"/>
      <c r="O29" s="136"/>
      <c r="P29" s="136"/>
      <c r="Q29" s="136"/>
      <c r="R29" s="136"/>
      <c r="S29" s="136"/>
      <c r="T29" s="136"/>
      <c r="U29" s="136"/>
      <c r="V29" s="129"/>
      <c r="W29" s="129"/>
      <c r="X29" s="129"/>
      <c r="AB29" s="129"/>
      <c r="AC29" s="129"/>
      <c r="AD29" s="132"/>
      <c r="AE29" s="132"/>
      <c r="AF29" s="132"/>
      <c r="AG29" s="129"/>
      <c r="AH29" s="129"/>
      <c r="AI29" s="129"/>
      <c r="AJ29" s="129"/>
      <c r="AK29" s="129"/>
      <c r="AL29" s="129"/>
      <c r="AM29" s="129"/>
      <c r="AN29" s="129"/>
    </row>
    <row r="30" spans="1:40" s="128" customFormat="1" ht="12" customHeight="1">
      <c r="A30" s="142">
        <v>28</v>
      </c>
      <c r="B30" s="767"/>
      <c r="C30" s="767"/>
      <c r="D30" s="767"/>
      <c r="E30" s="767">
        <v>3</v>
      </c>
      <c r="F30" s="767"/>
      <c r="G30" s="768"/>
      <c r="H30" s="768"/>
      <c r="I30" s="768"/>
      <c r="J30" s="932"/>
      <c r="K30" s="615" t="s">
        <v>3085</v>
      </c>
      <c r="L30" s="141"/>
      <c r="M30" s="130"/>
      <c r="N30" s="136"/>
      <c r="O30" s="130"/>
      <c r="P30" s="130"/>
      <c r="Q30" s="130"/>
      <c r="R30" s="136"/>
      <c r="S30" s="130"/>
      <c r="T30" s="130"/>
      <c r="U30" s="130"/>
      <c r="V30" s="129"/>
      <c r="W30" s="129"/>
      <c r="X30" s="129"/>
      <c r="AB30" s="129"/>
      <c r="AC30" s="129"/>
      <c r="AD30" s="132"/>
      <c r="AE30" s="132"/>
      <c r="AF30" s="132"/>
      <c r="AG30" s="129"/>
      <c r="AH30" s="129"/>
      <c r="AI30" s="129"/>
      <c r="AJ30" s="129"/>
      <c r="AK30" s="129"/>
      <c r="AL30" s="129"/>
      <c r="AM30" s="129"/>
      <c r="AN30" s="129"/>
    </row>
    <row r="31" spans="1:40" s="128" customFormat="1" ht="12" customHeight="1">
      <c r="A31" s="142">
        <v>29</v>
      </c>
      <c r="B31" s="767"/>
      <c r="C31" s="767"/>
      <c r="D31" s="767"/>
      <c r="E31" s="767"/>
      <c r="F31" s="767"/>
      <c r="G31" s="768"/>
      <c r="H31" s="768"/>
      <c r="I31" s="768"/>
      <c r="J31" s="932"/>
      <c r="K31" s="615" t="s">
        <v>3086</v>
      </c>
      <c r="L31" s="141"/>
      <c r="M31" s="130"/>
      <c r="N31" s="130"/>
      <c r="O31" s="130"/>
      <c r="P31" s="130"/>
      <c r="Q31" s="130"/>
      <c r="R31" s="130"/>
      <c r="S31" s="130"/>
      <c r="T31" s="130"/>
      <c r="U31" s="130"/>
      <c r="V31" s="129"/>
      <c r="W31" s="129"/>
      <c r="X31" s="129"/>
      <c r="AB31" s="129"/>
      <c r="AC31" s="129"/>
      <c r="AD31" s="132"/>
      <c r="AE31" s="132"/>
      <c r="AF31" s="130"/>
      <c r="AG31" s="129"/>
      <c r="AH31" s="129"/>
      <c r="AI31" s="129"/>
      <c r="AJ31" s="129"/>
      <c r="AK31" s="129"/>
      <c r="AL31" s="129"/>
      <c r="AM31" s="129"/>
      <c r="AN31" s="129"/>
    </row>
    <row r="32" spans="1:40" s="128" customFormat="1" ht="12" customHeight="1">
      <c r="A32" s="142">
        <v>30</v>
      </c>
      <c r="B32" s="767"/>
      <c r="C32" s="767"/>
      <c r="D32" s="767"/>
      <c r="E32" s="767"/>
      <c r="F32" s="767"/>
      <c r="G32" s="768"/>
      <c r="H32" s="768"/>
      <c r="I32" s="768"/>
      <c r="J32" s="932"/>
      <c r="K32" s="615" t="s">
        <v>3087</v>
      </c>
      <c r="L32" s="141"/>
      <c r="M32" s="130"/>
      <c r="N32" s="130"/>
      <c r="O32" s="130"/>
      <c r="P32" s="136"/>
      <c r="Q32" s="130"/>
      <c r="R32" s="130"/>
      <c r="S32" s="130"/>
      <c r="T32" s="130"/>
      <c r="U32" s="130"/>
      <c r="V32" s="129"/>
      <c r="W32" s="129"/>
      <c r="X32" s="129"/>
      <c r="AB32" s="129"/>
      <c r="AC32" s="129"/>
      <c r="AD32" s="132"/>
      <c r="AE32" s="132"/>
      <c r="AF32" s="130"/>
      <c r="AG32" s="129"/>
      <c r="AH32" s="129"/>
      <c r="AI32" s="129"/>
      <c r="AJ32" s="129"/>
      <c r="AK32" s="129"/>
      <c r="AL32" s="129"/>
      <c r="AM32" s="129"/>
      <c r="AN32" s="129"/>
    </row>
    <row r="33" spans="1:40" s="128" customFormat="1" ht="12" customHeight="1">
      <c r="A33" s="142">
        <v>31</v>
      </c>
      <c r="B33" s="767">
        <v>2</v>
      </c>
      <c r="C33" s="767"/>
      <c r="D33" s="767"/>
      <c r="E33" s="767"/>
      <c r="F33" s="767"/>
      <c r="G33" s="768">
        <v>2</v>
      </c>
      <c r="H33" s="839">
        <v>2</v>
      </c>
      <c r="I33" s="836">
        <v>2</v>
      </c>
      <c r="J33" s="932" t="s">
        <v>3644</v>
      </c>
      <c r="K33" s="615" t="s">
        <v>3092</v>
      </c>
      <c r="L33" s="141"/>
      <c r="M33" s="130"/>
      <c r="N33" s="136"/>
      <c r="O33" s="130"/>
      <c r="P33" s="136"/>
      <c r="Q33" s="130"/>
      <c r="R33" s="136"/>
      <c r="S33" s="130"/>
      <c r="T33" s="130"/>
      <c r="U33" s="130"/>
      <c r="V33" s="129"/>
      <c r="W33" s="129"/>
      <c r="X33" s="129"/>
      <c r="AB33" s="129"/>
      <c r="AC33" s="129"/>
      <c r="AD33" s="132"/>
      <c r="AE33" s="132"/>
      <c r="AF33" s="130"/>
      <c r="AG33" s="129"/>
      <c r="AH33" s="129"/>
      <c r="AI33" s="129"/>
      <c r="AJ33" s="129"/>
      <c r="AK33" s="129"/>
      <c r="AL33" s="129"/>
      <c r="AM33" s="129"/>
      <c r="AN33" s="129"/>
    </row>
    <row r="34" spans="1:40" s="128" customFormat="1" ht="12" customHeight="1">
      <c r="A34" s="142">
        <v>32</v>
      </c>
      <c r="B34" s="767"/>
      <c r="C34" s="767"/>
      <c r="D34" s="767"/>
      <c r="E34" s="767"/>
      <c r="F34" s="767"/>
      <c r="G34" s="768"/>
      <c r="H34" s="768"/>
      <c r="I34" s="768"/>
      <c r="J34" s="932"/>
      <c r="K34" s="615" t="s">
        <v>3093</v>
      </c>
      <c r="L34" s="144"/>
      <c r="M34" s="136"/>
      <c r="N34" s="136"/>
      <c r="O34" s="136"/>
      <c r="P34" s="136"/>
      <c r="Q34" s="136"/>
      <c r="R34" s="136"/>
      <c r="S34" s="136"/>
      <c r="T34" s="136"/>
      <c r="U34" s="136"/>
      <c r="V34" s="137"/>
      <c r="W34" s="129"/>
      <c r="X34" s="129"/>
      <c r="AB34" s="129"/>
      <c r="AC34" s="129"/>
      <c r="AD34" s="129"/>
      <c r="AE34" s="129"/>
      <c r="AF34" s="129"/>
      <c r="AG34" s="129"/>
      <c r="AH34" s="129"/>
      <c r="AI34" s="129"/>
      <c r="AJ34" s="129"/>
      <c r="AK34" s="129"/>
      <c r="AL34" s="129"/>
      <c r="AM34" s="129"/>
      <c r="AN34" s="129"/>
    </row>
    <row r="35" spans="1:40" s="128" customFormat="1" ht="12" customHeight="1">
      <c r="A35" s="142">
        <v>33</v>
      </c>
      <c r="B35" s="767"/>
      <c r="C35" s="767"/>
      <c r="D35" s="767">
        <v>4</v>
      </c>
      <c r="E35" s="767"/>
      <c r="F35" s="767"/>
      <c r="G35" s="768">
        <v>4</v>
      </c>
      <c r="H35" s="768"/>
      <c r="I35" s="768"/>
      <c r="J35" s="932"/>
      <c r="K35" s="615" t="s">
        <v>3088</v>
      </c>
      <c r="L35" s="144"/>
      <c r="M35" s="136"/>
      <c r="N35" s="136"/>
      <c r="O35" s="136"/>
      <c r="P35" s="136"/>
      <c r="Q35" s="136"/>
      <c r="R35" s="136"/>
      <c r="S35" s="136"/>
      <c r="T35" s="136"/>
      <c r="U35" s="136"/>
      <c r="V35" s="129"/>
      <c r="W35" s="129"/>
      <c r="X35" s="129"/>
      <c r="AB35" s="129"/>
      <c r="AC35" s="129"/>
      <c r="AD35" s="129"/>
      <c r="AE35" s="129"/>
      <c r="AF35" s="129"/>
      <c r="AG35" s="129"/>
      <c r="AH35" s="129"/>
      <c r="AI35" s="129"/>
      <c r="AJ35" s="129"/>
      <c r="AK35" s="129"/>
      <c r="AL35" s="129"/>
      <c r="AM35" s="129"/>
      <c r="AN35" s="129"/>
    </row>
    <row r="36" spans="1:40" s="128" customFormat="1" ht="12" customHeight="1">
      <c r="A36" s="142">
        <v>34</v>
      </c>
      <c r="B36" s="767"/>
      <c r="C36" s="767"/>
      <c r="D36" s="767"/>
      <c r="E36" s="767"/>
      <c r="F36" s="767"/>
      <c r="G36" s="768"/>
      <c r="H36" s="768"/>
      <c r="I36" s="768"/>
      <c r="J36" s="932"/>
      <c r="K36" s="615" t="s">
        <v>3089</v>
      </c>
      <c r="L36" s="144"/>
      <c r="M36" s="136"/>
      <c r="N36" s="136"/>
      <c r="O36" s="136"/>
      <c r="P36" s="136"/>
      <c r="Q36" s="136"/>
      <c r="R36" s="136"/>
      <c r="S36" s="136"/>
      <c r="T36" s="136"/>
      <c r="U36" s="136"/>
      <c r="V36" s="129"/>
      <c r="W36" s="129"/>
      <c r="X36" s="129"/>
      <c r="AB36" s="129"/>
      <c r="AC36" s="129"/>
      <c r="AD36" s="129"/>
      <c r="AE36" s="129"/>
      <c r="AF36" s="129"/>
      <c r="AG36" s="129"/>
      <c r="AH36" s="129"/>
      <c r="AI36" s="129"/>
      <c r="AJ36" s="129"/>
      <c r="AK36" s="129"/>
      <c r="AL36" s="129"/>
      <c r="AM36" s="129"/>
      <c r="AN36" s="129"/>
    </row>
    <row r="37" spans="1:40" s="128" customFormat="1" ht="12" customHeight="1">
      <c r="A37" s="142">
        <v>35</v>
      </c>
      <c r="B37" s="767"/>
      <c r="C37" s="767"/>
      <c r="D37" s="767"/>
      <c r="E37" s="767"/>
      <c r="F37" s="767"/>
      <c r="G37" s="768"/>
      <c r="H37" s="768"/>
      <c r="I37" s="768"/>
      <c r="J37" s="932"/>
      <c r="K37" s="615" t="s">
        <v>3090</v>
      </c>
      <c r="L37" s="144"/>
      <c r="M37" s="136"/>
      <c r="N37" s="136"/>
      <c r="O37" s="136"/>
      <c r="P37" s="136"/>
      <c r="Q37" s="136"/>
      <c r="R37" s="136"/>
      <c r="S37" s="136"/>
      <c r="T37" s="136"/>
      <c r="U37" s="136"/>
      <c r="V37" s="129"/>
      <c r="W37" s="129"/>
      <c r="X37" s="129"/>
      <c r="AB37" s="129"/>
      <c r="AC37" s="129"/>
      <c r="AD37" s="129"/>
      <c r="AE37" s="129"/>
      <c r="AF37" s="129"/>
      <c r="AG37" s="129"/>
      <c r="AH37" s="129"/>
      <c r="AI37" s="129"/>
      <c r="AJ37" s="129"/>
      <c r="AK37" s="129"/>
      <c r="AL37" s="129"/>
      <c r="AM37" s="129"/>
      <c r="AN37" s="129"/>
    </row>
    <row r="38" spans="1:40" s="128" customFormat="1" ht="12" customHeight="1">
      <c r="A38" s="142">
        <v>36</v>
      </c>
      <c r="B38" s="767"/>
      <c r="C38" s="767"/>
      <c r="D38" s="767"/>
      <c r="E38" s="767"/>
      <c r="F38" s="767"/>
      <c r="G38" s="768"/>
      <c r="H38" s="768"/>
      <c r="I38" s="768"/>
      <c r="J38" s="932"/>
      <c r="K38" s="615" t="s">
        <v>3091</v>
      </c>
      <c r="L38" s="144"/>
      <c r="M38" s="136"/>
      <c r="N38" s="136"/>
      <c r="O38" s="136"/>
      <c r="P38" s="136"/>
      <c r="Q38" s="136"/>
      <c r="R38" s="136"/>
      <c r="S38" s="136"/>
      <c r="T38" s="136"/>
      <c r="U38" s="136"/>
      <c r="V38" s="129"/>
      <c r="W38" s="129"/>
      <c r="X38" s="129"/>
      <c r="AB38" s="129"/>
      <c r="AC38" s="129"/>
      <c r="AD38" s="129"/>
      <c r="AE38" s="129"/>
      <c r="AF38" s="129"/>
      <c r="AG38" s="129"/>
      <c r="AH38" s="129"/>
      <c r="AI38" s="129"/>
      <c r="AJ38" s="129"/>
      <c r="AK38" s="129"/>
      <c r="AL38" s="129"/>
      <c r="AM38" s="129"/>
      <c r="AN38" s="129"/>
    </row>
    <row r="39" spans="1:40" s="128" customFormat="1" ht="12" customHeight="1">
      <c r="A39" s="142">
        <v>37</v>
      </c>
      <c r="B39" s="767"/>
      <c r="C39" s="767">
        <v>2</v>
      </c>
      <c r="D39" s="767"/>
      <c r="E39" s="767"/>
      <c r="F39" s="767"/>
      <c r="G39" s="768">
        <v>2</v>
      </c>
      <c r="H39" s="768"/>
      <c r="I39" s="768"/>
      <c r="J39" s="932"/>
      <c r="K39" s="615" t="s">
        <v>3094</v>
      </c>
      <c r="L39" s="144"/>
      <c r="M39" s="136"/>
      <c r="N39" s="136"/>
      <c r="O39" s="136"/>
      <c r="P39" s="136"/>
      <c r="Q39" s="136"/>
      <c r="R39" s="136"/>
      <c r="S39" s="136"/>
      <c r="T39" s="136"/>
      <c r="U39" s="136"/>
      <c r="V39" s="129"/>
      <c r="W39" s="129"/>
      <c r="X39" s="129"/>
      <c r="AB39" s="129"/>
      <c r="AC39" s="129"/>
      <c r="AD39" s="129"/>
      <c r="AE39" s="129"/>
      <c r="AF39" s="129"/>
      <c r="AG39" s="129"/>
      <c r="AH39" s="129"/>
      <c r="AI39" s="129"/>
      <c r="AJ39" s="129"/>
      <c r="AK39" s="129"/>
      <c r="AL39" s="129"/>
      <c r="AM39" s="129"/>
      <c r="AN39" s="129"/>
    </row>
    <row r="40" spans="1:40" s="128" customFormat="1" ht="12" customHeight="1">
      <c r="A40" s="142">
        <v>38</v>
      </c>
      <c r="B40" s="767"/>
      <c r="C40" s="767"/>
      <c r="D40" s="767"/>
      <c r="E40" s="767"/>
      <c r="F40" s="767"/>
      <c r="G40" s="768"/>
      <c r="H40" s="768"/>
      <c r="I40" s="768"/>
      <c r="J40" s="932"/>
      <c r="K40" s="615" t="s">
        <v>3095</v>
      </c>
      <c r="L40" s="144"/>
      <c r="M40" s="136"/>
      <c r="N40" s="136"/>
      <c r="O40" s="136"/>
      <c r="P40" s="136"/>
      <c r="Q40" s="136"/>
      <c r="R40" s="136"/>
      <c r="S40" s="136"/>
      <c r="T40" s="136"/>
      <c r="U40" s="136"/>
      <c r="V40" s="129"/>
      <c r="W40" s="129"/>
      <c r="X40" s="129"/>
      <c r="AB40" s="129"/>
      <c r="AC40" s="129"/>
      <c r="AD40" s="129"/>
      <c r="AE40" s="129"/>
      <c r="AF40" s="129"/>
      <c r="AG40" s="129"/>
      <c r="AH40" s="129"/>
      <c r="AI40" s="129"/>
      <c r="AJ40" s="129"/>
      <c r="AK40" s="129"/>
      <c r="AL40" s="129"/>
      <c r="AM40" s="129"/>
      <c r="AN40" s="129"/>
    </row>
    <row r="41" spans="1:40" s="128" customFormat="1" ht="12" customHeight="1">
      <c r="A41" s="142">
        <v>39</v>
      </c>
      <c r="B41" s="767"/>
      <c r="C41" s="767"/>
      <c r="D41" s="767">
        <v>4</v>
      </c>
      <c r="E41" s="767"/>
      <c r="F41" s="767"/>
      <c r="G41" s="768">
        <v>4</v>
      </c>
      <c r="H41" s="768"/>
      <c r="I41" s="768"/>
      <c r="J41" s="932"/>
      <c r="K41" s="615" t="s">
        <v>3096</v>
      </c>
      <c r="L41" s="147"/>
      <c r="M41" s="129"/>
      <c r="N41" s="129"/>
      <c r="O41" s="129"/>
      <c r="P41" s="129"/>
      <c r="Q41" s="129"/>
      <c r="R41" s="129"/>
      <c r="S41" s="129"/>
      <c r="T41" s="129"/>
      <c r="U41" s="129"/>
      <c r="V41" s="129"/>
      <c r="W41" s="129"/>
      <c r="X41" s="129"/>
      <c r="AB41" s="129"/>
      <c r="AC41" s="129"/>
      <c r="AD41" s="129"/>
      <c r="AE41" s="129"/>
      <c r="AF41" s="129"/>
      <c r="AG41" s="129"/>
      <c r="AH41" s="129"/>
      <c r="AI41" s="129"/>
      <c r="AJ41" s="129"/>
      <c r="AK41" s="129"/>
      <c r="AL41" s="129"/>
      <c r="AM41" s="129"/>
      <c r="AN41" s="129"/>
    </row>
    <row r="42" spans="1:40" s="128" customFormat="1" ht="12" customHeight="1">
      <c r="A42" s="142">
        <v>40</v>
      </c>
      <c r="B42" s="767"/>
      <c r="C42" s="767"/>
      <c r="D42" s="767"/>
      <c r="E42" s="767"/>
      <c r="F42" s="767"/>
      <c r="G42" s="768"/>
      <c r="H42" s="768"/>
      <c r="I42" s="768"/>
      <c r="J42" s="932"/>
      <c r="K42" s="615" t="s">
        <v>3098</v>
      </c>
      <c r="L42" s="147"/>
      <c r="M42" s="129"/>
      <c r="N42" s="129"/>
      <c r="O42" s="129"/>
      <c r="P42" s="129"/>
      <c r="Q42" s="129"/>
      <c r="R42" s="129"/>
      <c r="S42" s="129"/>
      <c r="T42" s="129"/>
      <c r="U42" s="129"/>
      <c r="V42" s="129"/>
      <c r="W42" s="129"/>
      <c r="X42" s="129"/>
      <c r="AB42" s="129"/>
      <c r="AC42" s="129"/>
      <c r="AD42" s="129"/>
      <c r="AE42" s="129"/>
      <c r="AF42" s="129"/>
      <c r="AG42" s="129"/>
      <c r="AH42" s="129"/>
      <c r="AI42" s="129"/>
      <c r="AJ42" s="129"/>
      <c r="AK42" s="129"/>
      <c r="AL42" s="129"/>
      <c r="AM42" s="129"/>
      <c r="AN42" s="129"/>
    </row>
    <row r="43" spans="1:40" s="128" customFormat="1" ht="12" customHeight="1">
      <c r="A43" s="142">
        <v>41</v>
      </c>
      <c r="B43" s="767"/>
      <c r="C43" s="767"/>
      <c r="D43" s="767"/>
      <c r="E43" s="767"/>
      <c r="F43" s="767"/>
      <c r="G43" s="768"/>
      <c r="H43" s="768"/>
      <c r="I43" s="768"/>
      <c r="J43" s="932"/>
      <c r="K43" s="615" t="s">
        <v>3099</v>
      </c>
      <c r="L43" s="147"/>
      <c r="M43" s="129"/>
      <c r="N43" s="129"/>
      <c r="O43" s="129"/>
      <c r="P43" s="129"/>
      <c r="Q43" s="129"/>
      <c r="R43" s="129"/>
      <c r="S43" s="129"/>
      <c r="T43" s="129"/>
      <c r="U43" s="129"/>
      <c r="V43" s="129"/>
      <c r="W43" s="129"/>
      <c r="X43" s="129"/>
      <c r="AB43" s="129"/>
      <c r="AC43" s="129"/>
      <c r="AD43" s="129"/>
      <c r="AE43" s="129"/>
      <c r="AF43" s="129"/>
      <c r="AG43" s="129"/>
      <c r="AH43" s="129"/>
      <c r="AI43" s="129"/>
      <c r="AJ43" s="129"/>
      <c r="AK43" s="129"/>
      <c r="AL43" s="129"/>
      <c r="AM43" s="129"/>
      <c r="AN43" s="129"/>
    </row>
    <row r="44" spans="1:40" s="128" customFormat="1" ht="12" customHeight="1">
      <c r="A44" s="142">
        <v>42</v>
      </c>
      <c r="B44" s="767"/>
      <c r="C44" s="767"/>
      <c r="D44" s="767"/>
      <c r="E44" s="767"/>
      <c r="F44" s="767"/>
      <c r="G44" s="768"/>
      <c r="H44" s="768"/>
      <c r="I44" s="768"/>
      <c r="J44" s="932"/>
      <c r="K44" s="615" t="s">
        <v>3097</v>
      </c>
      <c r="L44" s="147"/>
      <c r="M44" s="129"/>
      <c r="N44" s="129"/>
      <c r="O44" s="129"/>
      <c r="P44" s="129"/>
      <c r="Q44" s="129"/>
      <c r="R44" s="129"/>
      <c r="S44" s="129"/>
      <c r="T44" s="129"/>
      <c r="U44" s="129"/>
      <c r="V44" s="129"/>
      <c r="W44" s="129"/>
      <c r="X44" s="129"/>
      <c r="AB44" s="129"/>
      <c r="AC44" s="129"/>
      <c r="AD44" s="129"/>
      <c r="AE44" s="129"/>
      <c r="AF44" s="129"/>
      <c r="AG44" s="129"/>
      <c r="AH44" s="129"/>
      <c r="AI44" s="129"/>
      <c r="AJ44" s="129"/>
      <c r="AK44" s="129"/>
      <c r="AL44" s="129"/>
      <c r="AM44" s="129"/>
      <c r="AN44" s="129"/>
    </row>
    <row r="45" spans="1:40" s="128" customFormat="1" ht="12" customHeight="1">
      <c r="A45" s="142">
        <v>43</v>
      </c>
      <c r="B45" s="767"/>
      <c r="C45" s="767"/>
      <c r="D45" s="767"/>
      <c r="E45" s="767">
        <v>12</v>
      </c>
      <c r="F45" s="767"/>
      <c r="G45" s="768">
        <v>12</v>
      </c>
      <c r="H45" s="768"/>
      <c r="I45" s="768"/>
      <c r="J45" s="932"/>
      <c r="K45" s="615" t="s">
        <v>3100</v>
      </c>
      <c r="L45" s="147"/>
      <c r="M45" s="129"/>
      <c r="N45" s="129"/>
      <c r="O45" s="129"/>
      <c r="P45" s="129"/>
      <c r="Q45" s="129"/>
      <c r="R45" s="129"/>
      <c r="S45" s="129"/>
      <c r="T45" s="129"/>
      <c r="U45" s="129"/>
      <c r="V45" s="129"/>
      <c r="W45" s="129"/>
      <c r="X45" s="129"/>
      <c r="AB45" s="129"/>
      <c r="AC45" s="129"/>
      <c r="AD45" s="129"/>
      <c r="AE45" s="129"/>
      <c r="AF45" s="129"/>
      <c r="AG45" s="129"/>
      <c r="AH45" s="129"/>
      <c r="AI45" s="129"/>
      <c r="AJ45" s="129"/>
      <c r="AK45" s="129"/>
      <c r="AL45" s="129"/>
      <c r="AM45" s="129"/>
      <c r="AN45" s="129"/>
    </row>
    <row r="46" spans="1:40" s="128" customFormat="1" ht="12" customHeight="1">
      <c r="A46" s="142">
        <v>44</v>
      </c>
      <c r="B46" s="767"/>
      <c r="C46" s="767"/>
      <c r="D46" s="767"/>
      <c r="E46" s="767"/>
      <c r="F46" s="767"/>
      <c r="G46" s="768"/>
      <c r="H46" s="768"/>
      <c r="I46" s="768"/>
      <c r="J46" s="932"/>
      <c r="K46" s="615" t="s">
        <v>3101</v>
      </c>
      <c r="L46" s="147"/>
      <c r="M46" s="129"/>
      <c r="N46" s="129"/>
      <c r="O46" s="129"/>
      <c r="P46" s="129"/>
      <c r="Q46" s="129"/>
      <c r="R46" s="129"/>
      <c r="S46" s="129"/>
      <c r="T46" s="129"/>
      <c r="U46" s="129"/>
      <c r="V46" s="129"/>
      <c r="W46" s="129"/>
      <c r="X46" s="129"/>
      <c r="AB46" s="129"/>
      <c r="AC46" s="129"/>
      <c r="AD46" s="129"/>
      <c r="AE46" s="129"/>
      <c r="AF46" s="129"/>
      <c r="AG46" s="129"/>
      <c r="AH46" s="129"/>
      <c r="AI46" s="129"/>
      <c r="AJ46" s="129"/>
      <c r="AK46" s="129"/>
      <c r="AL46" s="129"/>
      <c r="AM46" s="129"/>
      <c r="AN46" s="129"/>
    </row>
    <row r="47" spans="1:40" s="128" customFormat="1" ht="12" customHeight="1">
      <c r="A47" s="142">
        <v>45</v>
      </c>
      <c r="B47" s="767"/>
      <c r="C47" s="767"/>
      <c r="D47" s="767"/>
      <c r="E47" s="767"/>
      <c r="F47" s="767"/>
      <c r="G47" s="768"/>
      <c r="H47" s="768"/>
      <c r="I47" s="768"/>
      <c r="J47" s="932"/>
      <c r="K47" s="615" t="s">
        <v>3102</v>
      </c>
      <c r="L47" s="147"/>
      <c r="M47" s="129"/>
      <c r="N47" s="129"/>
      <c r="O47" s="129"/>
      <c r="P47" s="129"/>
      <c r="Q47" s="129"/>
      <c r="R47" s="129"/>
      <c r="S47" s="129"/>
      <c r="T47" s="129"/>
      <c r="U47" s="129"/>
      <c r="V47" s="129"/>
      <c r="W47" s="129"/>
      <c r="X47" s="129"/>
      <c r="AB47" s="129"/>
      <c r="AC47" s="129"/>
      <c r="AD47" s="129"/>
      <c r="AE47" s="129"/>
      <c r="AF47" s="129"/>
      <c r="AG47" s="129"/>
      <c r="AH47" s="129"/>
      <c r="AI47" s="129"/>
      <c r="AJ47" s="129"/>
      <c r="AK47" s="129"/>
      <c r="AL47" s="129"/>
      <c r="AM47" s="129"/>
      <c r="AN47" s="129"/>
    </row>
    <row r="48" spans="1:40" s="128" customFormat="1" ht="12" customHeight="1">
      <c r="A48" s="142">
        <v>46</v>
      </c>
      <c r="B48" s="767"/>
      <c r="C48" s="767"/>
      <c r="D48" s="767"/>
      <c r="E48" s="767"/>
      <c r="F48" s="767"/>
      <c r="G48" s="768"/>
      <c r="H48" s="768"/>
      <c r="I48" s="768"/>
      <c r="J48" s="932"/>
      <c r="K48" s="615" t="s">
        <v>3103</v>
      </c>
      <c r="L48" s="147"/>
      <c r="M48" s="129"/>
      <c r="N48" s="129"/>
      <c r="O48" s="129"/>
      <c r="P48" s="129"/>
      <c r="Q48" s="129"/>
      <c r="R48" s="129"/>
      <c r="S48" s="129"/>
      <c r="T48" s="129"/>
      <c r="U48" s="129"/>
      <c r="V48" s="129"/>
      <c r="W48" s="129"/>
      <c r="X48" s="129"/>
      <c r="AB48" s="129"/>
      <c r="AC48" s="129"/>
      <c r="AD48" s="129"/>
      <c r="AE48" s="129"/>
      <c r="AF48" s="129"/>
      <c r="AG48" s="129"/>
      <c r="AH48" s="129"/>
      <c r="AI48" s="129"/>
      <c r="AJ48" s="129"/>
      <c r="AK48" s="129"/>
      <c r="AL48" s="129"/>
      <c r="AM48" s="129"/>
      <c r="AN48" s="129"/>
    </row>
    <row r="49" spans="1:40" s="128" customFormat="1" ht="12" customHeight="1">
      <c r="A49" s="142">
        <v>47</v>
      </c>
      <c r="B49" s="767"/>
      <c r="C49" s="767"/>
      <c r="D49" s="767"/>
      <c r="E49" s="767"/>
      <c r="F49" s="767"/>
      <c r="G49" s="768"/>
      <c r="H49" s="768"/>
      <c r="I49" s="768"/>
      <c r="J49" s="932"/>
      <c r="K49" s="615" t="s">
        <v>3104</v>
      </c>
      <c r="L49" s="147"/>
      <c r="M49" s="129"/>
      <c r="N49" s="129"/>
      <c r="O49" s="129"/>
      <c r="P49" s="129"/>
      <c r="Q49" s="129"/>
      <c r="R49" s="129"/>
      <c r="S49" s="129"/>
      <c r="T49" s="129"/>
      <c r="U49" s="129"/>
      <c r="V49" s="129"/>
      <c r="W49" s="129"/>
      <c r="X49" s="129"/>
      <c r="AB49" s="129"/>
      <c r="AC49" s="129"/>
      <c r="AD49" s="129"/>
      <c r="AE49" s="129"/>
      <c r="AF49" s="129"/>
      <c r="AG49" s="129"/>
      <c r="AH49" s="129"/>
      <c r="AI49" s="129"/>
      <c r="AJ49" s="129"/>
      <c r="AK49" s="129"/>
      <c r="AL49" s="129"/>
      <c r="AM49" s="129"/>
      <c r="AN49" s="129"/>
    </row>
    <row r="50" spans="1:40" s="128" customFormat="1" ht="12" customHeight="1">
      <c r="A50" s="142">
        <v>48</v>
      </c>
      <c r="B50" s="767"/>
      <c r="C50" s="767"/>
      <c r="D50" s="767"/>
      <c r="E50" s="767"/>
      <c r="F50" s="767"/>
      <c r="G50" s="768"/>
      <c r="H50" s="768"/>
      <c r="I50" s="768"/>
      <c r="J50" s="932"/>
      <c r="K50" s="615" t="s">
        <v>3105</v>
      </c>
      <c r="L50" s="147"/>
      <c r="M50" s="129"/>
      <c r="N50" s="129"/>
      <c r="O50" s="129"/>
      <c r="P50" s="129"/>
      <c r="Q50" s="129"/>
      <c r="R50" s="129"/>
      <c r="S50" s="129"/>
      <c r="T50" s="129"/>
      <c r="U50" s="129"/>
      <c r="V50" s="129"/>
      <c r="W50" s="129"/>
      <c r="X50" s="129"/>
      <c r="AB50" s="129"/>
      <c r="AC50" s="129"/>
      <c r="AD50" s="129"/>
      <c r="AE50" s="129"/>
      <c r="AF50" s="129"/>
      <c r="AG50" s="129"/>
      <c r="AH50" s="129"/>
      <c r="AI50" s="129"/>
      <c r="AJ50" s="129"/>
      <c r="AK50" s="129"/>
      <c r="AL50" s="129"/>
      <c r="AM50" s="129"/>
      <c r="AN50" s="129"/>
    </row>
    <row r="51" spans="1:40" s="128" customFormat="1" ht="12" customHeight="1">
      <c r="A51" s="142">
        <v>49</v>
      </c>
      <c r="B51" s="767"/>
      <c r="C51" s="767"/>
      <c r="D51" s="767"/>
      <c r="E51" s="767"/>
      <c r="F51" s="767"/>
      <c r="G51" s="768"/>
      <c r="H51" s="768"/>
      <c r="I51" s="768"/>
      <c r="J51" s="932"/>
      <c r="K51" s="615" t="s">
        <v>3106</v>
      </c>
      <c r="L51" s="147"/>
      <c r="M51" s="129"/>
      <c r="N51" s="129"/>
      <c r="O51" s="129"/>
      <c r="P51" s="129"/>
      <c r="Q51" s="129"/>
      <c r="R51" s="129"/>
      <c r="S51" s="129"/>
      <c r="T51" s="129"/>
      <c r="U51" s="129"/>
      <c r="V51" s="129"/>
      <c r="W51" s="129"/>
      <c r="X51" s="129"/>
      <c r="AB51" s="129"/>
      <c r="AC51" s="129"/>
      <c r="AD51" s="129"/>
      <c r="AE51" s="129"/>
      <c r="AF51" s="129"/>
      <c r="AG51" s="129"/>
      <c r="AH51" s="129"/>
      <c r="AI51" s="129"/>
      <c r="AJ51" s="129"/>
      <c r="AK51" s="129"/>
      <c r="AL51" s="129"/>
      <c r="AM51" s="129"/>
      <c r="AN51" s="129"/>
    </row>
    <row r="52" spans="1:40" s="128" customFormat="1" ht="12" customHeight="1">
      <c r="A52" s="142">
        <v>50</v>
      </c>
      <c r="B52" s="767"/>
      <c r="C52" s="767"/>
      <c r="D52" s="767"/>
      <c r="E52" s="767"/>
      <c r="F52" s="767"/>
      <c r="G52" s="768"/>
      <c r="H52" s="768"/>
      <c r="I52" s="768"/>
      <c r="J52" s="932"/>
      <c r="K52" s="615" t="s">
        <v>3107</v>
      </c>
      <c r="L52" s="147"/>
      <c r="M52" s="129"/>
      <c r="N52" s="129"/>
      <c r="O52" s="129"/>
      <c r="P52" s="129"/>
      <c r="Q52" s="129"/>
      <c r="R52" s="129"/>
      <c r="S52" s="129"/>
      <c r="T52" s="129"/>
      <c r="U52" s="129"/>
      <c r="V52" s="129"/>
      <c r="W52" s="129"/>
      <c r="X52" s="129"/>
      <c r="AB52" s="129"/>
      <c r="AC52" s="129"/>
      <c r="AD52" s="129"/>
      <c r="AE52" s="129"/>
      <c r="AF52" s="129"/>
      <c r="AG52" s="129"/>
      <c r="AH52" s="129"/>
      <c r="AI52" s="129"/>
      <c r="AJ52" s="129"/>
      <c r="AK52" s="129"/>
      <c r="AL52" s="129"/>
      <c r="AM52" s="129"/>
      <c r="AN52" s="129"/>
    </row>
    <row r="53" spans="1:40" s="128" customFormat="1" ht="12" customHeight="1">
      <c r="A53" s="142">
        <v>51</v>
      </c>
      <c r="B53" s="767"/>
      <c r="C53" s="767"/>
      <c r="D53" s="767"/>
      <c r="E53" s="767"/>
      <c r="F53" s="767"/>
      <c r="G53" s="768"/>
      <c r="H53" s="768"/>
      <c r="I53" s="768"/>
      <c r="J53" s="932"/>
      <c r="K53" s="615" t="s">
        <v>3108</v>
      </c>
      <c r="L53" s="147"/>
      <c r="M53" s="129"/>
      <c r="N53" s="129"/>
      <c r="O53" s="129"/>
      <c r="P53" s="129"/>
      <c r="Q53" s="129"/>
      <c r="R53" s="129"/>
      <c r="S53" s="129"/>
      <c r="T53" s="129"/>
      <c r="U53" s="129"/>
      <c r="V53" s="129"/>
      <c r="W53" s="129"/>
      <c r="X53" s="129"/>
      <c r="AB53" s="129"/>
      <c r="AC53" s="129"/>
      <c r="AD53" s="129"/>
      <c r="AE53" s="129"/>
      <c r="AF53" s="129"/>
      <c r="AG53" s="129"/>
      <c r="AH53" s="129"/>
      <c r="AI53" s="129"/>
      <c r="AJ53" s="129"/>
      <c r="AK53" s="129"/>
      <c r="AL53" s="129"/>
      <c r="AM53" s="129"/>
      <c r="AN53" s="129"/>
    </row>
    <row r="54" spans="1:40" s="128" customFormat="1" ht="12" customHeight="1">
      <c r="A54" s="142">
        <v>52</v>
      </c>
      <c r="B54" s="767"/>
      <c r="C54" s="767"/>
      <c r="D54" s="767"/>
      <c r="E54" s="767"/>
      <c r="F54" s="767"/>
      <c r="G54" s="768"/>
      <c r="H54" s="768"/>
      <c r="I54" s="768"/>
      <c r="J54" s="932"/>
      <c r="K54" s="615" t="s">
        <v>3109</v>
      </c>
      <c r="L54" s="147"/>
      <c r="M54" s="129"/>
      <c r="N54" s="129"/>
      <c r="O54" s="129"/>
      <c r="P54" s="129"/>
      <c r="Q54" s="129"/>
      <c r="R54" s="129"/>
      <c r="S54" s="129"/>
      <c r="T54" s="129"/>
      <c r="U54" s="129"/>
      <c r="V54" s="129"/>
      <c r="W54" s="129"/>
      <c r="X54" s="129"/>
      <c r="AB54" s="129"/>
      <c r="AC54" s="129"/>
      <c r="AD54" s="129"/>
      <c r="AE54" s="129"/>
      <c r="AF54" s="129"/>
      <c r="AG54" s="129"/>
      <c r="AH54" s="129"/>
      <c r="AI54" s="129"/>
      <c r="AJ54" s="129"/>
      <c r="AK54" s="129"/>
      <c r="AL54" s="129"/>
      <c r="AM54" s="129"/>
      <c r="AN54" s="129"/>
    </row>
    <row r="55" spans="1:40" s="128" customFormat="1" ht="12" customHeight="1">
      <c r="A55" s="142">
        <v>53</v>
      </c>
      <c r="B55" s="767"/>
      <c r="C55" s="767"/>
      <c r="D55" s="767"/>
      <c r="E55" s="767"/>
      <c r="F55" s="767"/>
      <c r="G55" s="768"/>
      <c r="H55" s="768"/>
      <c r="I55" s="768"/>
      <c r="J55" s="932"/>
      <c r="K55" s="615" t="s">
        <v>3110</v>
      </c>
      <c r="L55" s="147"/>
      <c r="M55" s="129"/>
      <c r="N55" s="129"/>
      <c r="O55" s="129"/>
      <c r="P55" s="129"/>
      <c r="Q55" s="129"/>
      <c r="R55" s="129"/>
      <c r="S55" s="129"/>
      <c r="T55" s="129"/>
      <c r="U55" s="129"/>
      <c r="V55" s="129"/>
      <c r="W55" s="129"/>
      <c r="X55" s="129"/>
      <c r="AB55" s="129"/>
      <c r="AC55" s="129"/>
      <c r="AD55" s="129"/>
      <c r="AE55" s="129"/>
      <c r="AF55" s="129"/>
      <c r="AG55" s="129"/>
      <c r="AH55" s="129"/>
      <c r="AI55" s="129"/>
      <c r="AJ55" s="129"/>
      <c r="AK55" s="129"/>
      <c r="AL55" s="129"/>
      <c r="AM55" s="129"/>
      <c r="AN55" s="129"/>
    </row>
    <row r="56" spans="1:40" s="128" customFormat="1" ht="12" customHeight="1">
      <c r="A56" s="142">
        <v>54</v>
      </c>
      <c r="B56" s="767"/>
      <c r="C56" s="767"/>
      <c r="D56" s="767"/>
      <c r="E56" s="767"/>
      <c r="F56" s="767"/>
      <c r="G56" s="768"/>
      <c r="H56" s="768"/>
      <c r="I56" s="768"/>
      <c r="J56" s="932"/>
      <c r="K56" s="615" t="s">
        <v>3111</v>
      </c>
      <c r="L56" s="147"/>
      <c r="M56" s="129"/>
      <c r="N56" s="129"/>
      <c r="O56" s="129"/>
      <c r="P56" s="129"/>
      <c r="Q56" s="129"/>
      <c r="R56" s="129"/>
      <c r="S56" s="129"/>
      <c r="T56" s="129"/>
      <c r="U56" s="129"/>
      <c r="V56" s="129"/>
      <c r="W56" s="129"/>
      <c r="X56" s="129"/>
      <c r="AB56" s="129"/>
      <c r="AC56" s="129"/>
      <c r="AD56" s="129"/>
      <c r="AE56" s="129"/>
      <c r="AF56" s="129"/>
      <c r="AG56" s="129"/>
      <c r="AH56" s="129"/>
      <c r="AI56" s="129"/>
      <c r="AJ56" s="129"/>
      <c r="AK56" s="129"/>
      <c r="AL56" s="129"/>
      <c r="AM56" s="129"/>
      <c r="AN56" s="129"/>
    </row>
    <row r="57" spans="1:40" s="128" customFormat="1" ht="12" customHeight="1">
      <c r="A57" s="142">
        <v>55</v>
      </c>
      <c r="B57" s="767"/>
      <c r="C57" s="767"/>
      <c r="D57" s="767"/>
      <c r="E57" s="767"/>
      <c r="F57" s="767">
        <v>6</v>
      </c>
      <c r="G57" s="768">
        <v>6</v>
      </c>
      <c r="H57" s="768"/>
      <c r="I57" s="768"/>
      <c r="J57" s="932" t="s">
        <v>3645</v>
      </c>
      <c r="K57" s="617" t="s">
        <v>3112</v>
      </c>
      <c r="L57" s="147"/>
      <c r="M57" s="129"/>
      <c r="N57" s="129"/>
      <c r="O57" s="129"/>
      <c r="P57" s="129"/>
      <c r="Q57" s="129"/>
      <c r="R57" s="129"/>
      <c r="S57" s="129"/>
      <c r="T57" s="129"/>
      <c r="U57" s="129"/>
      <c r="V57" s="129"/>
      <c r="W57" s="129"/>
      <c r="X57" s="129"/>
      <c r="AB57" s="129"/>
      <c r="AC57" s="129"/>
      <c r="AD57" s="129"/>
      <c r="AE57" s="129"/>
      <c r="AF57" s="129"/>
      <c r="AG57" s="129"/>
      <c r="AH57" s="129"/>
      <c r="AI57" s="129"/>
      <c r="AJ57" s="129"/>
      <c r="AK57" s="129"/>
      <c r="AL57" s="129"/>
      <c r="AM57" s="129"/>
      <c r="AN57" s="129"/>
    </row>
    <row r="58" spans="1:40" s="128" customFormat="1" ht="12" customHeight="1">
      <c r="A58" s="142">
        <v>56</v>
      </c>
      <c r="B58" s="767"/>
      <c r="C58" s="767"/>
      <c r="D58" s="767"/>
      <c r="E58" s="767"/>
      <c r="F58" s="767"/>
      <c r="G58" s="768"/>
      <c r="H58" s="768"/>
      <c r="I58" s="768"/>
      <c r="J58" s="932"/>
      <c r="K58" s="617" t="s">
        <v>3113</v>
      </c>
      <c r="L58" s="141"/>
      <c r="M58" s="129"/>
      <c r="N58" s="129"/>
      <c r="O58" s="129"/>
      <c r="P58" s="129"/>
      <c r="Q58" s="129"/>
      <c r="R58" s="129"/>
      <c r="S58" s="129"/>
      <c r="T58" s="129"/>
      <c r="U58" s="129"/>
      <c r="V58" s="129"/>
      <c r="W58" s="129"/>
      <c r="X58" s="129"/>
      <c r="AB58" s="129"/>
      <c r="AC58" s="129"/>
      <c r="AD58" s="129"/>
      <c r="AE58" s="129"/>
      <c r="AF58" s="129"/>
      <c r="AG58" s="129"/>
      <c r="AH58" s="129"/>
      <c r="AI58" s="129"/>
      <c r="AJ58" s="129"/>
      <c r="AK58" s="129"/>
      <c r="AL58" s="129"/>
      <c r="AM58" s="129"/>
      <c r="AN58" s="129"/>
    </row>
    <row r="59" spans="1:40" s="128" customFormat="1" ht="12" customHeight="1">
      <c r="A59" s="142">
        <v>57</v>
      </c>
      <c r="B59" s="767"/>
      <c r="C59" s="767"/>
      <c r="D59" s="767"/>
      <c r="E59" s="767"/>
      <c r="F59" s="767"/>
      <c r="G59" s="768"/>
      <c r="H59" s="768"/>
      <c r="I59" s="768"/>
      <c r="J59" s="932"/>
      <c r="K59" s="617" t="s">
        <v>3114</v>
      </c>
      <c r="L59" s="141"/>
      <c r="M59" s="129"/>
      <c r="N59" s="129"/>
      <c r="O59" s="129"/>
      <c r="P59" s="129"/>
      <c r="Q59" s="129"/>
      <c r="R59" s="129"/>
      <c r="S59" s="129"/>
      <c r="T59" s="129"/>
      <c r="U59" s="129"/>
      <c r="V59" s="129"/>
      <c r="W59" s="129"/>
      <c r="X59" s="129"/>
      <c r="AB59" s="129"/>
      <c r="AC59" s="129"/>
      <c r="AD59" s="129"/>
      <c r="AE59" s="129"/>
      <c r="AF59" s="129"/>
      <c r="AG59" s="129"/>
      <c r="AH59" s="129"/>
      <c r="AI59" s="129"/>
      <c r="AJ59" s="129"/>
      <c r="AK59" s="129"/>
      <c r="AL59" s="129"/>
      <c r="AM59" s="129"/>
      <c r="AN59" s="129"/>
    </row>
    <row r="60" spans="1:40" s="128" customFormat="1" ht="12" customHeight="1">
      <c r="A60" s="142">
        <v>58</v>
      </c>
      <c r="B60" s="767"/>
      <c r="C60" s="767"/>
      <c r="D60" s="767"/>
      <c r="E60" s="767"/>
      <c r="F60" s="767"/>
      <c r="G60" s="768"/>
      <c r="H60" s="768"/>
      <c r="I60" s="768"/>
      <c r="J60" s="932"/>
      <c r="K60" s="617" t="s">
        <v>3115</v>
      </c>
      <c r="L60" s="141"/>
      <c r="M60" s="129"/>
      <c r="N60" s="129"/>
      <c r="O60" s="129"/>
      <c r="P60" s="129"/>
      <c r="Q60" s="129"/>
      <c r="R60" s="129"/>
      <c r="S60" s="129"/>
      <c r="T60" s="129"/>
      <c r="U60" s="129"/>
      <c r="V60" s="129"/>
      <c r="W60" s="129"/>
      <c r="X60" s="129"/>
      <c r="AB60" s="129"/>
      <c r="AC60" s="129"/>
      <c r="AD60" s="129"/>
      <c r="AE60" s="129"/>
      <c r="AF60" s="129"/>
      <c r="AG60" s="129"/>
      <c r="AH60" s="129"/>
      <c r="AI60" s="129"/>
      <c r="AJ60" s="129"/>
      <c r="AK60" s="129"/>
      <c r="AL60" s="129"/>
      <c r="AM60" s="129"/>
      <c r="AN60" s="129"/>
    </row>
    <row r="61" spans="1:40" s="128" customFormat="1" ht="12" customHeight="1">
      <c r="A61" s="142"/>
      <c r="B61" s="767"/>
      <c r="C61" s="767"/>
      <c r="D61" s="767"/>
      <c r="E61" s="767"/>
      <c r="F61" s="767"/>
      <c r="G61" s="768"/>
      <c r="H61" s="768"/>
      <c r="I61" s="768"/>
      <c r="J61" s="932"/>
      <c r="K61" s="617" t="s">
        <v>3116</v>
      </c>
      <c r="L61" s="141"/>
      <c r="M61" s="129"/>
      <c r="N61" s="129"/>
      <c r="O61" s="129"/>
      <c r="P61" s="129"/>
      <c r="Q61" s="129"/>
      <c r="R61" s="129"/>
      <c r="S61" s="129"/>
      <c r="T61" s="129"/>
      <c r="U61" s="129"/>
      <c r="V61" s="129"/>
      <c r="W61" s="129"/>
      <c r="X61" s="129"/>
      <c r="AB61" s="129"/>
      <c r="AC61" s="129"/>
      <c r="AD61" s="129"/>
      <c r="AE61" s="129"/>
      <c r="AF61" s="129"/>
      <c r="AG61" s="129"/>
      <c r="AH61" s="129"/>
      <c r="AI61" s="129"/>
      <c r="AJ61" s="129"/>
      <c r="AK61" s="129"/>
      <c r="AL61" s="129"/>
      <c r="AM61" s="129"/>
      <c r="AN61" s="129"/>
    </row>
    <row r="62" spans="1:40" s="128" customFormat="1" ht="12" customHeight="1">
      <c r="A62" s="142">
        <v>59</v>
      </c>
      <c r="B62" s="767"/>
      <c r="C62" s="767"/>
      <c r="D62" s="767"/>
      <c r="E62" s="767"/>
      <c r="F62" s="767"/>
      <c r="G62" s="768"/>
      <c r="H62" s="768"/>
      <c r="I62" s="768"/>
      <c r="J62" s="932"/>
      <c r="K62" s="617" t="s">
        <v>3117</v>
      </c>
      <c r="L62" s="141"/>
      <c r="M62" s="129"/>
      <c r="N62" s="129"/>
      <c r="O62" s="129"/>
      <c r="P62" s="129"/>
      <c r="Q62" s="129"/>
      <c r="R62" s="129"/>
      <c r="S62" s="129"/>
      <c r="T62" s="129"/>
      <c r="U62" s="129"/>
      <c r="V62" s="129"/>
      <c r="W62" s="129"/>
      <c r="X62" s="129"/>
      <c r="AB62" s="129"/>
      <c r="AC62" s="129"/>
      <c r="AD62" s="129"/>
      <c r="AE62" s="129"/>
      <c r="AF62" s="129"/>
      <c r="AG62" s="129"/>
      <c r="AH62" s="129"/>
      <c r="AI62" s="129"/>
      <c r="AJ62" s="129"/>
      <c r="AK62" s="129"/>
      <c r="AL62" s="129"/>
      <c r="AM62" s="129"/>
      <c r="AN62" s="129"/>
    </row>
    <row r="63" spans="1:40" ht="12" customHeight="1">
      <c r="A63" s="142">
        <v>60</v>
      </c>
      <c r="B63" s="767"/>
      <c r="C63" s="767"/>
      <c r="D63" s="767"/>
      <c r="E63" s="767"/>
      <c r="F63" s="767">
        <v>6</v>
      </c>
      <c r="G63" s="768">
        <v>6</v>
      </c>
      <c r="H63" s="839">
        <v>3</v>
      </c>
      <c r="I63" s="836">
        <v>3</v>
      </c>
      <c r="J63" s="932" t="s">
        <v>3646</v>
      </c>
      <c r="K63" s="615" t="s">
        <v>134</v>
      </c>
      <c r="L63" s="7"/>
      <c r="M63" s="24"/>
      <c r="N63" s="24"/>
      <c r="O63" s="24"/>
      <c r="P63" s="24"/>
      <c r="Q63" s="24"/>
      <c r="R63" s="24"/>
      <c r="S63" s="24"/>
      <c r="T63" s="24"/>
      <c r="U63" s="24"/>
      <c r="V63" s="24"/>
      <c r="W63" s="24"/>
      <c r="X63" s="24"/>
      <c r="AB63" s="24"/>
      <c r="AC63" s="24"/>
      <c r="AD63" s="24"/>
      <c r="AE63" s="24"/>
      <c r="AF63" s="24"/>
      <c r="AG63" s="24"/>
      <c r="AH63" s="24"/>
      <c r="AI63" s="24"/>
      <c r="AJ63" s="24"/>
      <c r="AK63" s="24"/>
      <c r="AL63" s="24"/>
      <c r="AM63" s="24"/>
      <c r="AN63" s="24"/>
    </row>
    <row r="64" spans="1:40" ht="12" customHeight="1">
      <c r="A64" s="142">
        <v>61</v>
      </c>
      <c r="B64" s="767"/>
      <c r="C64" s="767"/>
      <c r="D64" s="767"/>
      <c r="E64" s="767"/>
      <c r="F64" s="767"/>
      <c r="G64" s="768"/>
      <c r="H64" s="768"/>
      <c r="I64" s="768"/>
      <c r="J64" s="932"/>
      <c r="K64" s="615" t="s">
        <v>134</v>
      </c>
      <c r="L64" s="7"/>
      <c r="M64" s="24"/>
      <c r="N64" s="24"/>
      <c r="O64" s="24"/>
      <c r="P64" s="24"/>
      <c r="Q64" s="24"/>
      <c r="R64" s="24"/>
      <c r="S64" s="24"/>
      <c r="T64" s="24"/>
      <c r="U64" s="24"/>
      <c r="V64" s="24"/>
      <c r="W64" s="24"/>
      <c r="X64" s="24"/>
      <c r="AB64" s="24"/>
      <c r="AC64" s="24"/>
      <c r="AD64" s="24"/>
      <c r="AE64" s="24"/>
      <c r="AF64" s="24"/>
      <c r="AG64" s="24"/>
      <c r="AH64" s="24"/>
      <c r="AI64" s="24"/>
      <c r="AJ64" s="24"/>
      <c r="AK64" s="24"/>
      <c r="AL64" s="24"/>
      <c r="AM64" s="24"/>
      <c r="AN64" s="24"/>
    </row>
    <row r="65" spans="1:40" ht="12" customHeight="1">
      <c r="A65" s="142">
        <v>62</v>
      </c>
      <c r="B65" s="767"/>
      <c r="C65" s="767"/>
      <c r="D65" s="767"/>
      <c r="E65" s="767"/>
      <c r="F65" s="767"/>
      <c r="G65" s="768"/>
      <c r="H65" s="768"/>
      <c r="I65" s="768"/>
      <c r="J65" s="932"/>
      <c r="K65" s="615" t="s">
        <v>134</v>
      </c>
      <c r="L65" s="7"/>
      <c r="M65" s="24"/>
      <c r="N65" s="24"/>
      <c r="O65" s="24"/>
      <c r="P65" s="24"/>
      <c r="Q65" s="24"/>
      <c r="R65" s="24"/>
      <c r="S65" s="24"/>
      <c r="T65" s="24"/>
      <c r="U65" s="24"/>
      <c r="V65" s="24"/>
      <c r="W65" s="24"/>
      <c r="X65" s="24"/>
      <c r="AB65" s="24"/>
      <c r="AC65" s="24"/>
      <c r="AD65" s="24"/>
      <c r="AE65" s="24"/>
      <c r="AF65" s="24"/>
      <c r="AG65" s="24"/>
      <c r="AH65" s="24"/>
      <c r="AI65" s="24"/>
      <c r="AJ65" s="24"/>
      <c r="AK65" s="24"/>
      <c r="AL65" s="24"/>
      <c r="AM65" s="24"/>
      <c r="AN65" s="24"/>
    </row>
    <row r="66" spans="1:40" ht="12" customHeight="1">
      <c r="A66" s="142">
        <v>63</v>
      </c>
      <c r="B66" s="767"/>
      <c r="C66" s="767"/>
      <c r="D66" s="767"/>
      <c r="E66" s="767"/>
      <c r="F66" s="767"/>
      <c r="G66" s="768"/>
      <c r="H66" s="768"/>
      <c r="I66" s="768"/>
      <c r="J66" s="932"/>
      <c r="K66" s="615" t="s">
        <v>134</v>
      </c>
      <c r="L66" s="7"/>
      <c r="M66" s="24"/>
      <c r="N66" s="24"/>
      <c r="O66" s="24"/>
      <c r="P66" s="24"/>
      <c r="Q66" s="24"/>
      <c r="R66" s="24"/>
      <c r="S66" s="24"/>
      <c r="T66" s="24"/>
      <c r="U66" s="24"/>
      <c r="V66" s="24"/>
      <c r="W66" s="24"/>
      <c r="X66" s="24"/>
      <c r="AB66" s="24"/>
      <c r="AC66" s="24"/>
      <c r="AD66" s="24"/>
      <c r="AE66" s="24"/>
      <c r="AF66" s="24"/>
      <c r="AG66" s="24"/>
      <c r="AH66" s="24"/>
      <c r="AI66" s="24"/>
      <c r="AJ66" s="24"/>
      <c r="AK66" s="24"/>
      <c r="AL66" s="24"/>
      <c r="AM66" s="24"/>
      <c r="AN66" s="24"/>
    </row>
    <row r="67" spans="1:40" ht="12" customHeight="1">
      <c r="A67" s="142">
        <v>64</v>
      </c>
      <c r="B67" s="767"/>
      <c r="C67" s="767"/>
      <c r="D67" s="767"/>
      <c r="E67" s="767"/>
      <c r="F67" s="767"/>
      <c r="G67" s="768"/>
      <c r="H67" s="768"/>
      <c r="I67" s="768"/>
      <c r="J67" s="932"/>
      <c r="K67" s="615" t="s">
        <v>134</v>
      </c>
      <c r="L67" s="7"/>
      <c r="M67" s="24"/>
      <c r="N67" s="24"/>
      <c r="O67" s="24"/>
      <c r="P67" s="24"/>
      <c r="Q67" s="24"/>
      <c r="R67" s="24"/>
      <c r="S67" s="24"/>
      <c r="T67" s="24"/>
      <c r="U67" s="24"/>
      <c r="V67" s="24"/>
      <c r="W67" s="24"/>
      <c r="X67" s="24"/>
      <c r="AB67" s="24"/>
      <c r="AC67" s="24"/>
      <c r="AD67" s="24"/>
      <c r="AE67" s="24"/>
      <c r="AF67" s="24"/>
      <c r="AG67" s="24"/>
      <c r="AH67" s="24"/>
      <c r="AI67" s="24"/>
      <c r="AJ67" s="24"/>
      <c r="AK67" s="24"/>
      <c r="AL67" s="24"/>
      <c r="AM67" s="24"/>
      <c r="AN67" s="24"/>
    </row>
    <row r="68" spans="1:40" ht="12" customHeight="1">
      <c r="A68" s="142">
        <v>65</v>
      </c>
      <c r="B68" s="767"/>
      <c r="C68" s="767"/>
      <c r="D68" s="767"/>
      <c r="E68" s="767"/>
      <c r="F68" s="767"/>
      <c r="G68" s="768"/>
      <c r="H68" s="768"/>
      <c r="I68" s="768"/>
      <c r="J68" s="932"/>
      <c r="K68" s="615" t="s">
        <v>134</v>
      </c>
      <c r="L68" s="7"/>
      <c r="M68" s="24"/>
      <c r="N68" s="24"/>
      <c r="O68" s="24"/>
      <c r="P68" s="24"/>
      <c r="Q68" s="24"/>
      <c r="R68" s="24"/>
      <c r="S68" s="24"/>
      <c r="T68" s="24"/>
      <c r="U68" s="24"/>
      <c r="V68" s="24"/>
      <c r="W68" s="24"/>
      <c r="X68" s="24"/>
      <c r="AB68" s="24"/>
      <c r="AC68" s="24"/>
      <c r="AD68" s="24"/>
      <c r="AE68" s="24"/>
      <c r="AF68" s="24"/>
      <c r="AG68" s="24"/>
      <c r="AH68" s="24"/>
      <c r="AI68" s="24"/>
      <c r="AJ68" s="24"/>
      <c r="AK68" s="24"/>
      <c r="AL68" s="24"/>
      <c r="AM68" s="24"/>
      <c r="AN68" s="24"/>
    </row>
    <row r="69" spans="1:40" ht="12" customHeight="1">
      <c r="A69" s="142">
        <v>66</v>
      </c>
      <c r="B69" s="767">
        <v>2</v>
      </c>
      <c r="C69" s="767"/>
      <c r="D69" s="767"/>
      <c r="E69" s="767"/>
      <c r="F69" s="767"/>
      <c r="G69" s="768">
        <v>2</v>
      </c>
      <c r="H69" s="839">
        <v>3</v>
      </c>
      <c r="I69" s="836">
        <v>3</v>
      </c>
      <c r="J69" s="932" t="s">
        <v>3647</v>
      </c>
      <c r="K69" s="615" t="s">
        <v>3119</v>
      </c>
      <c r="L69" s="7"/>
      <c r="M69" s="24"/>
      <c r="N69" s="24"/>
      <c r="O69" s="24"/>
      <c r="P69" s="24"/>
      <c r="Q69" s="24"/>
      <c r="R69" s="24"/>
      <c r="S69" s="24"/>
      <c r="T69" s="24"/>
      <c r="U69" s="24"/>
      <c r="V69" s="24"/>
      <c r="W69" s="24"/>
      <c r="X69" s="24"/>
      <c r="AB69" s="24"/>
      <c r="AC69" s="24"/>
      <c r="AD69" s="24"/>
      <c r="AE69" s="24"/>
      <c r="AF69" s="24"/>
      <c r="AG69" s="24"/>
      <c r="AH69" s="24"/>
      <c r="AI69" s="24"/>
      <c r="AJ69" s="24"/>
      <c r="AK69" s="24"/>
      <c r="AL69" s="24"/>
      <c r="AM69" s="24"/>
      <c r="AN69" s="24"/>
    </row>
    <row r="70" spans="1:40" ht="12" customHeight="1">
      <c r="A70" s="142">
        <v>67</v>
      </c>
      <c r="B70" s="767"/>
      <c r="C70" s="767"/>
      <c r="D70" s="767"/>
      <c r="E70" s="767"/>
      <c r="F70" s="767"/>
      <c r="G70" s="768"/>
      <c r="H70" s="768"/>
      <c r="I70" s="768"/>
      <c r="J70" s="932"/>
      <c r="K70" s="615" t="s">
        <v>3120</v>
      </c>
      <c r="L70" s="7"/>
      <c r="M70" s="24"/>
      <c r="N70" s="24"/>
      <c r="O70" s="24"/>
      <c r="P70" s="24"/>
      <c r="Q70" s="24"/>
      <c r="R70" s="24"/>
      <c r="S70" s="24"/>
      <c r="T70" s="24"/>
      <c r="U70" s="24"/>
      <c r="V70" s="24"/>
      <c r="W70" s="24"/>
      <c r="X70" s="24"/>
      <c r="AB70" s="24"/>
      <c r="AC70" s="24"/>
      <c r="AD70" s="24"/>
      <c r="AE70" s="24"/>
      <c r="AF70" s="24"/>
      <c r="AG70" s="24"/>
      <c r="AH70" s="24"/>
      <c r="AI70" s="24"/>
      <c r="AJ70" s="24"/>
      <c r="AK70" s="24"/>
      <c r="AL70" s="24"/>
      <c r="AM70" s="24"/>
      <c r="AN70" s="24"/>
    </row>
    <row r="71" spans="1:40" ht="12" customHeight="1">
      <c r="A71" s="142">
        <v>68</v>
      </c>
      <c r="B71" s="767"/>
      <c r="C71" s="767"/>
      <c r="D71" s="767">
        <v>2</v>
      </c>
      <c r="E71" s="767"/>
      <c r="F71" s="767"/>
      <c r="G71" s="768">
        <v>2</v>
      </c>
      <c r="H71" s="768"/>
      <c r="I71" s="768"/>
      <c r="J71" s="932"/>
      <c r="K71" s="615" t="s">
        <v>3121</v>
      </c>
      <c r="L71" s="7"/>
      <c r="M71" s="24"/>
      <c r="N71" s="24"/>
      <c r="O71" s="24"/>
      <c r="P71" s="24"/>
      <c r="Q71" s="24"/>
      <c r="R71" s="24"/>
      <c r="S71" s="24"/>
      <c r="T71" s="24"/>
      <c r="U71" s="24"/>
      <c r="V71" s="24"/>
      <c r="W71" s="24"/>
      <c r="X71" s="24"/>
      <c r="AB71" s="24"/>
      <c r="AC71" s="24"/>
      <c r="AD71" s="24"/>
      <c r="AE71" s="24"/>
      <c r="AF71" s="24"/>
      <c r="AG71" s="24"/>
      <c r="AH71" s="24"/>
      <c r="AI71" s="24"/>
      <c r="AJ71" s="24"/>
      <c r="AK71" s="24"/>
      <c r="AL71" s="24"/>
      <c r="AM71" s="24"/>
      <c r="AN71" s="24"/>
    </row>
    <row r="72" spans="1:40" ht="12" customHeight="1">
      <c r="A72" s="142">
        <v>69</v>
      </c>
      <c r="B72" s="767"/>
      <c r="C72" s="767"/>
      <c r="D72" s="767"/>
      <c r="E72" s="767"/>
      <c r="F72" s="767"/>
      <c r="G72" s="768"/>
      <c r="H72" s="768"/>
      <c r="I72" s="768"/>
      <c r="J72" s="932"/>
      <c r="K72" s="615" t="s">
        <v>3122</v>
      </c>
      <c r="L72" s="7"/>
      <c r="M72" s="24"/>
      <c r="N72" s="24"/>
      <c r="O72" s="24"/>
      <c r="P72" s="24"/>
      <c r="Q72" s="24"/>
      <c r="R72" s="24"/>
      <c r="S72" s="24"/>
      <c r="T72" s="24"/>
      <c r="U72" s="24"/>
      <c r="V72" s="24"/>
      <c r="W72" s="24"/>
      <c r="X72" s="24"/>
      <c r="AB72" s="24"/>
      <c r="AC72" s="24"/>
      <c r="AD72" s="24"/>
      <c r="AE72" s="24"/>
      <c r="AF72" s="24"/>
      <c r="AG72" s="24"/>
      <c r="AH72" s="24"/>
      <c r="AI72" s="24"/>
      <c r="AJ72" s="24"/>
      <c r="AK72" s="24"/>
      <c r="AL72" s="24"/>
      <c r="AM72" s="24"/>
      <c r="AN72" s="24"/>
    </row>
    <row r="73" spans="1:40" ht="12" customHeight="1">
      <c r="A73" s="142">
        <v>70</v>
      </c>
      <c r="B73" s="767"/>
      <c r="C73" s="767">
        <v>2</v>
      </c>
      <c r="D73" s="767"/>
      <c r="E73" s="767"/>
      <c r="F73" s="767"/>
      <c r="G73" s="768">
        <v>2</v>
      </c>
      <c r="H73" s="768"/>
      <c r="I73" s="768"/>
      <c r="J73" s="932"/>
      <c r="K73" s="615" t="s">
        <v>3123</v>
      </c>
      <c r="L73" s="7"/>
      <c r="M73" s="24"/>
      <c r="N73" s="24"/>
      <c r="O73" s="24"/>
      <c r="P73" s="24"/>
      <c r="Q73" s="24"/>
      <c r="R73" s="24"/>
      <c r="S73" s="24"/>
      <c r="T73" s="24"/>
      <c r="U73" s="24"/>
      <c r="V73" s="24"/>
      <c r="W73" s="24"/>
      <c r="X73" s="24"/>
      <c r="AB73" s="24"/>
      <c r="AC73" s="24"/>
      <c r="AD73" s="24"/>
      <c r="AE73" s="24"/>
      <c r="AF73" s="24"/>
      <c r="AG73" s="24"/>
      <c r="AH73" s="24"/>
      <c r="AI73" s="24"/>
      <c r="AJ73" s="24"/>
      <c r="AK73" s="24"/>
      <c r="AL73" s="24"/>
      <c r="AM73" s="24"/>
      <c r="AN73" s="24"/>
    </row>
    <row r="74" spans="1:40" ht="12" customHeight="1">
      <c r="A74" s="142">
        <v>71</v>
      </c>
      <c r="B74" s="767"/>
      <c r="C74" s="767"/>
      <c r="D74" s="767"/>
      <c r="E74" s="767"/>
      <c r="F74" s="767"/>
      <c r="G74" s="768"/>
      <c r="H74" s="768"/>
      <c r="I74" s="768"/>
      <c r="J74" s="932"/>
      <c r="K74" s="615" t="s">
        <v>3124</v>
      </c>
      <c r="L74" s="7"/>
      <c r="M74" s="24"/>
      <c r="N74" s="24"/>
      <c r="O74" s="24"/>
      <c r="P74" s="24"/>
      <c r="Q74" s="24"/>
      <c r="R74" s="24"/>
      <c r="S74" s="24"/>
      <c r="T74" s="24"/>
      <c r="U74" s="24"/>
      <c r="V74" s="24"/>
      <c r="W74" s="24"/>
      <c r="X74" s="24"/>
      <c r="AB74" s="24"/>
      <c r="AC74" s="24"/>
      <c r="AD74" s="24"/>
      <c r="AE74" s="24"/>
      <c r="AF74" s="24"/>
      <c r="AG74" s="24"/>
      <c r="AH74" s="24"/>
      <c r="AI74" s="24"/>
      <c r="AJ74" s="24"/>
      <c r="AK74" s="24"/>
      <c r="AL74" s="24"/>
      <c r="AM74" s="24"/>
      <c r="AN74" s="24"/>
    </row>
    <row r="75" spans="1:40" ht="12" customHeight="1">
      <c r="A75" s="142">
        <v>72</v>
      </c>
      <c r="B75" s="767"/>
      <c r="C75" s="767"/>
      <c r="D75" s="767">
        <v>4</v>
      </c>
      <c r="E75" s="767"/>
      <c r="F75" s="767"/>
      <c r="G75" s="768">
        <v>4</v>
      </c>
      <c r="H75" s="768"/>
      <c r="I75" s="768"/>
      <c r="J75" s="932"/>
      <c r="K75" s="615" t="s">
        <v>3125</v>
      </c>
      <c r="L75" s="7"/>
      <c r="M75" s="24"/>
      <c r="N75" s="24"/>
      <c r="O75" s="24"/>
      <c r="P75" s="24"/>
      <c r="Q75" s="24"/>
      <c r="R75" s="24"/>
      <c r="S75" s="24"/>
      <c r="T75" s="24"/>
      <c r="U75" s="24"/>
      <c r="V75" s="24"/>
      <c r="W75" s="24"/>
      <c r="X75" s="24"/>
      <c r="AB75" s="24"/>
      <c r="AC75" s="24"/>
      <c r="AD75" s="24"/>
      <c r="AE75" s="24"/>
      <c r="AF75" s="24"/>
      <c r="AG75" s="24"/>
      <c r="AH75" s="24"/>
      <c r="AI75" s="24"/>
      <c r="AJ75" s="24"/>
      <c r="AK75" s="24"/>
      <c r="AL75" s="24"/>
      <c r="AM75" s="24"/>
      <c r="AN75" s="24"/>
    </row>
    <row r="76" spans="1:40" ht="12" customHeight="1">
      <c r="A76" s="142">
        <v>73</v>
      </c>
      <c r="B76" s="767"/>
      <c r="C76" s="767"/>
      <c r="D76" s="767"/>
      <c r="E76" s="767"/>
      <c r="F76" s="767"/>
      <c r="G76" s="768"/>
      <c r="H76" s="768"/>
      <c r="I76" s="768"/>
      <c r="J76" s="932"/>
      <c r="K76" s="615" t="s">
        <v>3126</v>
      </c>
      <c r="L76" s="7"/>
      <c r="M76" s="24"/>
      <c r="N76" s="24"/>
      <c r="O76" s="24"/>
      <c r="P76" s="24"/>
      <c r="Q76" s="24"/>
      <c r="R76" s="24"/>
      <c r="S76" s="24"/>
      <c r="T76" s="24"/>
      <c r="U76" s="24"/>
      <c r="V76" s="24"/>
      <c r="W76" s="24"/>
      <c r="X76" s="24"/>
      <c r="AB76" s="24"/>
      <c r="AC76" s="24"/>
      <c r="AD76" s="24"/>
      <c r="AE76" s="24"/>
      <c r="AF76" s="24"/>
      <c r="AG76" s="24"/>
      <c r="AH76" s="24"/>
      <c r="AI76" s="24"/>
      <c r="AJ76" s="24"/>
      <c r="AK76" s="24"/>
      <c r="AL76" s="24"/>
      <c r="AM76" s="24"/>
      <c r="AN76" s="24"/>
    </row>
    <row r="77" spans="1:40" ht="12" customHeight="1">
      <c r="A77" s="142">
        <v>74</v>
      </c>
      <c r="B77" s="767"/>
      <c r="C77" s="767"/>
      <c r="D77" s="767"/>
      <c r="E77" s="767"/>
      <c r="F77" s="767"/>
      <c r="G77" s="768"/>
      <c r="H77" s="768"/>
      <c r="I77" s="768"/>
      <c r="J77" s="932"/>
      <c r="K77" s="615" t="s">
        <v>3127</v>
      </c>
      <c r="L77" s="7"/>
      <c r="M77" s="24"/>
      <c r="N77" s="24"/>
      <c r="O77" s="24"/>
      <c r="P77" s="24"/>
      <c r="Q77" s="24"/>
      <c r="R77" s="24"/>
      <c r="S77" s="24"/>
      <c r="T77" s="24"/>
      <c r="U77" s="24"/>
      <c r="V77" s="24"/>
      <c r="W77" s="24"/>
      <c r="X77" s="24"/>
      <c r="AB77" s="24"/>
      <c r="AC77" s="24"/>
      <c r="AD77" s="24"/>
      <c r="AE77" s="24"/>
      <c r="AF77" s="24"/>
      <c r="AG77" s="24"/>
      <c r="AH77" s="24"/>
      <c r="AI77" s="24"/>
      <c r="AJ77" s="24"/>
      <c r="AK77" s="24"/>
      <c r="AL77" s="24"/>
      <c r="AM77" s="24"/>
      <c r="AN77" s="24"/>
    </row>
    <row r="78" spans="1:40" ht="12" customHeight="1">
      <c r="A78" s="142">
        <v>75</v>
      </c>
      <c r="B78" s="767"/>
      <c r="C78" s="767"/>
      <c r="D78" s="767"/>
      <c r="E78" s="767"/>
      <c r="F78" s="767"/>
      <c r="G78" s="768"/>
      <c r="H78" s="768"/>
      <c r="I78" s="768"/>
      <c r="J78" s="932"/>
      <c r="K78" s="615" t="s">
        <v>3128</v>
      </c>
      <c r="L78" s="7"/>
      <c r="M78" s="24"/>
      <c r="N78" s="24"/>
      <c r="O78" s="24"/>
      <c r="P78" s="24"/>
      <c r="Q78" s="24"/>
      <c r="R78" s="24"/>
      <c r="S78" s="24"/>
      <c r="T78" s="24"/>
      <c r="U78" s="24"/>
      <c r="V78" s="24"/>
      <c r="W78" s="24"/>
      <c r="X78" s="24"/>
      <c r="AB78" s="24"/>
      <c r="AC78" s="24"/>
      <c r="AD78" s="24"/>
      <c r="AE78" s="24"/>
      <c r="AF78" s="24"/>
      <c r="AG78" s="24"/>
      <c r="AH78" s="24"/>
      <c r="AI78" s="24"/>
      <c r="AJ78" s="24"/>
      <c r="AK78" s="24"/>
      <c r="AL78" s="24"/>
      <c r="AM78" s="24"/>
      <c r="AN78" s="24"/>
    </row>
    <row r="79" spans="1:40" ht="12" customHeight="1">
      <c r="A79" s="142">
        <v>76</v>
      </c>
      <c r="B79" s="767"/>
      <c r="C79" s="767"/>
      <c r="D79" s="767"/>
      <c r="E79" s="767">
        <v>4</v>
      </c>
      <c r="F79" s="767"/>
      <c r="G79" s="768">
        <v>4</v>
      </c>
      <c r="H79" s="768"/>
      <c r="I79" s="768"/>
      <c r="J79" s="932"/>
      <c r="K79" s="615" t="s">
        <v>3129</v>
      </c>
      <c r="L79" s="7"/>
      <c r="M79" s="24"/>
      <c r="N79" s="24"/>
      <c r="O79" s="24"/>
      <c r="P79" s="24"/>
      <c r="Q79" s="24"/>
      <c r="R79" s="24"/>
      <c r="S79" s="24"/>
      <c r="T79" s="24"/>
      <c r="U79" s="24"/>
      <c r="V79" s="24"/>
      <c r="W79" s="24"/>
      <c r="X79" s="24"/>
      <c r="AB79" s="24"/>
      <c r="AC79" s="24"/>
      <c r="AD79" s="24"/>
      <c r="AE79" s="24"/>
      <c r="AF79" s="24"/>
      <c r="AG79" s="24"/>
      <c r="AH79" s="24"/>
      <c r="AI79" s="24"/>
      <c r="AJ79" s="24"/>
      <c r="AK79" s="24"/>
      <c r="AL79" s="24"/>
      <c r="AM79" s="24"/>
      <c r="AN79" s="24"/>
    </row>
    <row r="80" spans="1:40" ht="12" customHeight="1">
      <c r="A80" s="142">
        <v>77</v>
      </c>
      <c r="B80" s="767"/>
      <c r="C80" s="767"/>
      <c r="D80" s="767"/>
      <c r="E80" s="767"/>
      <c r="F80" s="767"/>
      <c r="G80" s="768"/>
      <c r="H80" s="768"/>
      <c r="I80" s="768"/>
      <c r="J80" s="932"/>
      <c r="K80" s="615" t="s">
        <v>3130</v>
      </c>
      <c r="L80" s="7"/>
      <c r="M80" s="24"/>
      <c r="N80" s="24"/>
      <c r="O80" s="24"/>
      <c r="P80" s="24"/>
      <c r="Q80" s="24"/>
      <c r="R80" s="24"/>
      <c r="S80" s="24"/>
      <c r="T80" s="24"/>
      <c r="U80" s="24"/>
      <c r="V80" s="24"/>
      <c r="W80" s="24"/>
      <c r="X80" s="24"/>
      <c r="AB80" s="24"/>
      <c r="AC80" s="24"/>
      <c r="AD80" s="24"/>
      <c r="AE80" s="24"/>
      <c r="AF80" s="24"/>
      <c r="AG80" s="24"/>
      <c r="AH80" s="24"/>
      <c r="AI80" s="24"/>
      <c r="AJ80" s="24"/>
      <c r="AK80" s="24"/>
      <c r="AL80" s="24"/>
      <c r="AM80" s="24"/>
      <c r="AN80" s="24"/>
    </row>
    <row r="81" spans="1:40" ht="12" customHeight="1">
      <c r="A81" s="142">
        <v>78</v>
      </c>
      <c r="B81" s="767"/>
      <c r="C81" s="767"/>
      <c r="D81" s="767"/>
      <c r="E81" s="767"/>
      <c r="F81" s="767"/>
      <c r="G81" s="768"/>
      <c r="H81" s="768"/>
      <c r="I81" s="768"/>
      <c r="J81" s="932"/>
      <c r="K81" s="615" t="s">
        <v>3131</v>
      </c>
      <c r="L81" s="7"/>
      <c r="M81" s="24"/>
      <c r="N81" s="24"/>
      <c r="O81" s="24"/>
      <c r="P81" s="24"/>
      <c r="Q81" s="24"/>
      <c r="R81" s="24"/>
      <c r="S81" s="24"/>
      <c r="T81" s="24"/>
      <c r="U81" s="24"/>
      <c r="V81" s="24"/>
      <c r="W81" s="24"/>
      <c r="X81" s="24"/>
      <c r="AB81" s="24"/>
      <c r="AC81" s="24"/>
      <c r="AD81" s="24"/>
      <c r="AE81" s="24"/>
      <c r="AF81" s="24"/>
      <c r="AG81" s="24"/>
      <c r="AH81" s="24"/>
      <c r="AI81" s="24"/>
      <c r="AJ81" s="24"/>
      <c r="AK81" s="24"/>
      <c r="AL81" s="24"/>
      <c r="AM81" s="24"/>
      <c r="AN81" s="24"/>
    </row>
    <row r="82" spans="1:40" ht="12" customHeight="1">
      <c r="A82" s="142">
        <v>79</v>
      </c>
      <c r="B82" s="767"/>
      <c r="C82" s="767"/>
      <c r="D82" s="767"/>
      <c r="E82" s="767"/>
      <c r="F82" s="767"/>
      <c r="G82" s="768"/>
      <c r="H82" s="768"/>
      <c r="I82" s="768"/>
      <c r="J82" s="932"/>
      <c r="K82" s="615" t="s">
        <v>3132</v>
      </c>
      <c r="L82" s="7"/>
      <c r="M82" s="24"/>
      <c r="N82" s="24"/>
      <c r="O82" s="24"/>
      <c r="P82" s="24"/>
      <c r="Q82" s="24"/>
      <c r="R82" s="24"/>
      <c r="S82" s="24"/>
      <c r="T82" s="24"/>
      <c r="U82" s="24"/>
      <c r="V82" s="24"/>
      <c r="W82" s="24"/>
      <c r="X82" s="24"/>
      <c r="AB82" s="24"/>
      <c r="AC82" s="24"/>
      <c r="AD82" s="24"/>
      <c r="AE82" s="24"/>
      <c r="AF82" s="24"/>
      <c r="AG82" s="24"/>
      <c r="AH82" s="24"/>
      <c r="AI82" s="24"/>
      <c r="AJ82" s="24"/>
      <c r="AK82" s="24"/>
      <c r="AL82" s="24"/>
      <c r="AM82" s="24"/>
      <c r="AN82" s="24"/>
    </row>
    <row r="83" spans="1:40" ht="12" customHeight="1">
      <c r="A83" s="142">
        <v>80</v>
      </c>
      <c r="B83" s="767">
        <v>2</v>
      </c>
      <c r="C83" s="767"/>
      <c r="D83" s="767"/>
      <c r="E83" s="767"/>
      <c r="F83" s="767"/>
      <c r="G83" s="768">
        <v>2</v>
      </c>
      <c r="H83" s="839">
        <v>3</v>
      </c>
      <c r="I83" s="836">
        <v>3</v>
      </c>
      <c r="J83" s="932" t="s">
        <v>3648</v>
      </c>
      <c r="K83" s="626" t="s">
        <v>3133</v>
      </c>
      <c r="L83" s="7"/>
      <c r="M83" s="24"/>
      <c r="N83" s="24"/>
      <c r="O83" s="24"/>
      <c r="P83" s="24"/>
      <c r="Q83" s="24"/>
      <c r="R83" s="24"/>
      <c r="S83" s="24"/>
      <c r="T83" s="24"/>
      <c r="U83" s="24"/>
      <c r="V83" s="24"/>
      <c r="W83" s="24"/>
      <c r="X83" s="24"/>
      <c r="AB83" s="24"/>
      <c r="AC83" s="24"/>
      <c r="AD83" s="24"/>
      <c r="AE83" s="24"/>
      <c r="AF83" s="24"/>
      <c r="AG83" s="24"/>
      <c r="AH83" s="24"/>
      <c r="AI83" s="24"/>
      <c r="AJ83" s="24"/>
      <c r="AK83" s="24"/>
      <c r="AL83" s="24"/>
      <c r="AM83" s="24"/>
      <c r="AN83" s="24"/>
    </row>
    <row r="84" spans="1:40" ht="12" customHeight="1">
      <c r="A84" s="142">
        <v>81</v>
      </c>
      <c r="B84" s="767"/>
      <c r="C84" s="767"/>
      <c r="D84" s="767"/>
      <c r="E84" s="767"/>
      <c r="F84" s="767"/>
      <c r="G84" s="768"/>
      <c r="H84" s="768"/>
      <c r="I84" s="768"/>
      <c r="J84" s="932"/>
      <c r="K84" s="626" t="s">
        <v>3134</v>
      </c>
      <c r="L84" s="7"/>
      <c r="M84" s="24"/>
      <c r="N84" s="24"/>
      <c r="O84" s="24"/>
      <c r="P84" s="24"/>
      <c r="Q84" s="24"/>
      <c r="R84" s="24"/>
      <c r="S84" s="24"/>
      <c r="T84" s="24"/>
      <c r="U84" s="24"/>
      <c r="V84" s="24"/>
      <c r="W84" s="24"/>
      <c r="X84" s="24"/>
    </row>
    <row r="85" spans="1:40" ht="12" customHeight="1">
      <c r="A85" s="142">
        <v>82</v>
      </c>
      <c r="B85" s="767"/>
      <c r="C85" s="767"/>
      <c r="D85" s="767">
        <v>2</v>
      </c>
      <c r="E85" s="767"/>
      <c r="F85" s="767"/>
      <c r="G85" s="768">
        <v>2</v>
      </c>
      <c r="H85" s="768"/>
      <c r="I85" s="768"/>
      <c r="J85" s="932"/>
      <c r="K85" s="626" t="s">
        <v>3135</v>
      </c>
      <c r="L85" s="7"/>
      <c r="M85" s="24"/>
      <c r="N85" s="24"/>
      <c r="O85" s="24"/>
      <c r="P85" s="24"/>
      <c r="Q85" s="24"/>
      <c r="R85" s="24"/>
      <c r="S85" s="24"/>
      <c r="T85" s="24"/>
      <c r="U85" s="24"/>
      <c r="V85" s="24"/>
      <c r="W85" s="24"/>
      <c r="X85" s="24"/>
    </row>
    <row r="86" spans="1:40" ht="12" customHeight="1">
      <c r="A86" s="142">
        <v>83</v>
      </c>
      <c r="B86" s="767"/>
      <c r="C86" s="767"/>
      <c r="D86" s="767"/>
      <c r="E86" s="767"/>
      <c r="F86" s="767"/>
      <c r="G86" s="768"/>
      <c r="H86" s="768"/>
      <c r="I86" s="768"/>
      <c r="J86" s="932"/>
      <c r="K86" s="626" t="s">
        <v>3136</v>
      </c>
      <c r="L86" s="7"/>
      <c r="M86" s="24"/>
      <c r="N86" s="24"/>
      <c r="O86" s="24"/>
      <c r="P86" s="24"/>
      <c r="Q86" s="24"/>
      <c r="R86" s="24"/>
      <c r="S86" s="24"/>
      <c r="T86" s="24"/>
      <c r="U86" s="24"/>
      <c r="V86" s="24"/>
      <c r="W86" s="24"/>
      <c r="X86" s="24"/>
    </row>
    <row r="87" spans="1:40" ht="12" customHeight="1">
      <c r="A87" s="142">
        <v>84</v>
      </c>
      <c r="B87" s="767"/>
      <c r="C87" s="767">
        <v>2</v>
      </c>
      <c r="D87" s="767"/>
      <c r="E87" s="767"/>
      <c r="F87" s="767"/>
      <c r="G87" s="768">
        <v>2</v>
      </c>
      <c r="H87" s="768"/>
      <c r="I87" s="768"/>
      <c r="J87" s="932"/>
      <c r="K87" s="626" t="s">
        <v>3137</v>
      </c>
      <c r="L87" s="7"/>
      <c r="M87" s="24"/>
      <c r="N87" s="24"/>
      <c r="O87" s="24"/>
      <c r="P87" s="24"/>
      <c r="Q87" s="24"/>
      <c r="R87" s="24"/>
      <c r="S87" s="24"/>
      <c r="T87" s="24"/>
      <c r="U87" s="24"/>
      <c r="V87" s="24"/>
      <c r="W87" s="24"/>
      <c r="X87" s="24"/>
    </row>
    <row r="88" spans="1:40" ht="12" customHeight="1">
      <c r="A88" s="142">
        <v>85</v>
      </c>
      <c r="B88" s="767"/>
      <c r="C88" s="767"/>
      <c r="D88" s="767"/>
      <c r="E88" s="767"/>
      <c r="F88" s="767"/>
      <c r="G88" s="768"/>
      <c r="H88" s="768"/>
      <c r="I88" s="768"/>
      <c r="J88" s="932"/>
      <c r="K88" s="626" t="s">
        <v>3138</v>
      </c>
      <c r="L88" s="192"/>
      <c r="M88" s="24"/>
      <c r="N88" s="24"/>
      <c r="O88" s="24"/>
      <c r="P88" s="24"/>
      <c r="Q88" s="24"/>
      <c r="R88" s="24"/>
      <c r="S88" s="24"/>
      <c r="T88" s="24"/>
      <c r="U88" s="24"/>
      <c r="V88" s="24"/>
      <c r="W88" s="24"/>
      <c r="X88" s="24"/>
    </row>
    <row r="89" spans="1:40" ht="12" customHeight="1">
      <c r="A89" s="142">
        <v>86</v>
      </c>
      <c r="B89" s="767"/>
      <c r="C89" s="767"/>
      <c r="D89" s="767">
        <v>2</v>
      </c>
      <c r="E89" s="767"/>
      <c r="F89" s="767"/>
      <c r="G89" s="768">
        <v>2</v>
      </c>
      <c r="H89" s="768"/>
      <c r="I89" s="768"/>
      <c r="J89" s="932"/>
      <c r="K89" s="626" t="s">
        <v>3139</v>
      </c>
      <c r="L89" s="245"/>
      <c r="M89" s="38"/>
      <c r="N89" s="38"/>
      <c r="O89" s="24"/>
      <c r="P89" s="24"/>
      <c r="Q89" s="24"/>
      <c r="R89" s="24"/>
      <c r="S89" s="24"/>
      <c r="T89" s="24"/>
      <c r="U89" s="24"/>
      <c r="V89" s="24"/>
      <c r="W89" s="24"/>
      <c r="X89" s="24"/>
    </row>
    <row r="90" spans="1:40" ht="12" customHeight="1">
      <c r="A90" s="142">
        <v>87</v>
      </c>
      <c r="B90" s="767"/>
      <c r="C90" s="767"/>
      <c r="D90" s="767"/>
      <c r="E90" s="767"/>
      <c r="F90" s="767"/>
      <c r="G90" s="768"/>
      <c r="H90" s="768"/>
      <c r="I90" s="768"/>
      <c r="J90" s="932"/>
      <c r="K90" s="626" t="s">
        <v>3140</v>
      </c>
      <c r="L90" s="245"/>
      <c r="M90" s="38"/>
      <c r="N90" s="38"/>
      <c r="O90" s="24"/>
      <c r="P90" s="24"/>
      <c r="Q90" s="24"/>
      <c r="R90" s="24"/>
      <c r="S90" s="24"/>
      <c r="T90" s="24"/>
      <c r="U90" s="24"/>
      <c r="V90" s="24"/>
      <c r="W90" s="24"/>
      <c r="X90" s="24"/>
    </row>
    <row r="91" spans="1:40" ht="12" customHeight="1">
      <c r="A91" s="142">
        <v>88</v>
      </c>
      <c r="B91" s="767"/>
      <c r="C91" s="767"/>
      <c r="D91" s="767"/>
      <c r="E91" s="767">
        <v>4</v>
      </c>
      <c r="F91" s="767"/>
      <c r="G91" s="768">
        <v>4</v>
      </c>
      <c r="H91" s="768"/>
      <c r="I91" s="768"/>
      <c r="J91" s="932"/>
      <c r="K91" s="626" t="s">
        <v>3141</v>
      </c>
      <c r="L91" s="245"/>
      <c r="M91" s="38"/>
      <c r="N91" s="38"/>
      <c r="O91" s="24"/>
      <c r="P91" s="24"/>
      <c r="Q91" s="24"/>
      <c r="R91" s="24"/>
      <c r="S91" s="24"/>
      <c r="T91" s="24"/>
      <c r="U91" s="24"/>
      <c r="V91" s="24"/>
      <c r="W91" s="24"/>
      <c r="X91" s="24"/>
    </row>
    <row r="92" spans="1:40" ht="12" customHeight="1">
      <c r="A92" s="142">
        <v>89</v>
      </c>
      <c r="B92" s="767"/>
      <c r="C92" s="767"/>
      <c r="D92" s="767"/>
      <c r="E92" s="767"/>
      <c r="F92" s="767"/>
      <c r="G92" s="767"/>
      <c r="H92" s="767"/>
      <c r="I92" s="767"/>
      <c r="J92" s="932"/>
      <c r="K92" s="626" t="s">
        <v>3142</v>
      </c>
      <c r="L92" s="246"/>
      <c r="M92" s="51"/>
      <c r="N92" s="51"/>
    </row>
    <row r="93" spans="1:40" ht="12" customHeight="1">
      <c r="A93" s="142">
        <v>90</v>
      </c>
      <c r="B93" s="767"/>
      <c r="C93" s="767"/>
      <c r="D93" s="767"/>
      <c r="E93" s="767"/>
      <c r="F93" s="767"/>
      <c r="G93" s="767"/>
      <c r="H93" s="767"/>
      <c r="I93" s="767"/>
      <c r="J93" s="932"/>
      <c r="K93" s="626" t="s">
        <v>3143</v>
      </c>
      <c r="L93" s="246"/>
      <c r="M93" s="51"/>
      <c r="N93" s="51"/>
    </row>
    <row r="94" spans="1:40" ht="12" customHeight="1">
      <c r="A94" s="142">
        <v>91</v>
      </c>
      <c r="B94" s="767"/>
      <c r="C94" s="767"/>
      <c r="D94" s="767"/>
      <c r="E94" s="767"/>
      <c r="F94" s="767"/>
      <c r="G94" s="767"/>
      <c r="H94" s="767"/>
      <c r="I94" s="767"/>
      <c r="J94" s="932"/>
      <c r="K94" s="626" t="s">
        <v>3144</v>
      </c>
      <c r="L94" s="246"/>
      <c r="M94" s="51"/>
      <c r="N94" s="51"/>
    </row>
    <row r="95" spans="1:40" ht="12" customHeight="1">
      <c r="A95" s="142">
        <v>92</v>
      </c>
      <c r="B95" s="767"/>
      <c r="C95" s="767"/>
      <c r="D95" s="767"/>
      <c r="E95" s="767"/>
      <c r="F95" s="767">
        <v>4</v>
      </c>
      <c r="G95" s="767">
        <v>4</v>
      </c>
      <c r="H95" s="767"/>
      <c r="I95" s="767"/>
      <c r="J95" s="932"/>
      <c r="K95" s="617" t="s">
        <v>3145</v>
      </c>
      <c r="L95" s="246"/>
      <c r="M95" s="51"/>
      <c r="N95" s="51"/>
    </row>
    <row r="96" spans="1:40" ht="12" customHeight="1">
      <c r="A96" s="142">
        <v>93</v>
      </c>
      <c r="B96" s="767"/>
      <c r="C96" s="767"/>
      <c r="D96" s="767"/>
      <c r="E96" s="767"/>
      <c r="F96" s="767"/>
      <c r="G96" s="767"/>
      <c r="H96" s="767"/>
      <c r="I96" s="767"/>
      <c r="J96" s="932"/>
      <c r="K96" s="617" t="s">
        <v>3146</v>
      </c>
      <c r="L96" s="246"/>
      <c r="M96" s="51"/>
      <c r="N96" s="51"/>
    </row>
    <row r="97" spans="1:12" ht="12" customHeight="1">
      <c r="A97" s="142">
        <v>94</v>
      </c>
      <c r="B97" s="767"/>
      <c r="C97" s="767"/>
      <c r="D97" s="767"/>
      <c r="E97" s="767"/>
      <c r="F97" s="767"/>
      <c r="G97" s="767"/>
      <c r="H97" s="767"/>
      <c r="I97" s="767"/>
      <c r="J97" s="932"/>
      <c r="K97" s="617" t="s">
        <v>3147</v>
      </c>
      <c r="L97" s="122"/>
    </row>
    <row r="98" spans="1:12" ht="12" customHeight="1">
      <c r="A98" s="142">
        <v>95</v>
      </c>
      <c r="B98" s="767"/>
      <c r="C98" s="767"/>
      <c r="D98" s="767"/>
      <c r="E98" s="767"/>
      <c r="F98" s="767"/>
      <c r="G98" s="767"/>
      <c r="H98" s="767"/>
      <c r="I98" s="767"/>
      <c r="J98" s="932"/>
      <c r="K98" s="617" t="s">
        <v>3148</v>
      </c>
      <c r="L98" s="122"/>
    </row>
    <row r="99" spans="1:12" ht="12" customHeight="1">
      <c r="A99" s="142">
        <v>114</v>
      </c>
      <c r="B99" s="767"/>
      <c r="C99" s="767"/>
      <c r="D99" s="767"/>
      <c r="E99" s="767"/>
      <c r="F99" s="767">
        <v>6</v>
      </c>
      <c r="G99" s="767">
        <v>6</v>
      </c>
      <c r="H99" s="767"/>
      <c r="I99" s="836">
        <v>4</v>
      </c>
      <c r="J99" s="932" t="s">
        <v>3646</v>
      </c>
      <c r="K99" s="615" t="s">
        <v>136</v>
      </c>
      <c r="L99" s="122"/>
    </row>
    <row r="100" spans="1:12" ht="12" customHeight="1">
      <c r="A100" s="142">
        <v>115</v>
      </c>
      <c r="B100" s="767"/>
      <c r="C100" s="767"/>
      <c r="D100" s="767"/>
      <c r="E100" s="767"/>
      <c r="F100" s="767"/>
      <c r="G100" s="767"/>
      <c r="H100" s="767"/>
      <c r="I100" s="767"/>
      <c r="J100" s="932"/>
      <c r="K100" s="615" t="s">
        <v>136</v>
      </c>
      <c r="L100" s="122"/>
    </row>
    <row r="101" spans="1:12" ht="12" customHeight="1">
      <c r="A101" s="142">
        <v>116</v>
      </c>
      <c r="B101" s="767"/>
      <c r="C101" s="767"/>
      <c r="D101" s="767"/>
      <c r="E101" s="767"/>
      <c r="F101" s="767"/>
      <c r="G101" s="767"/>
      <c r="H101" s="767"/>
      <c r="I101" s="767"/>
      <c r="J101" s="932"/>
      <c r="K101" s="615" t="s">
        <v>136</v>
      </c>
      <c r="L101" s="122"/>
    </row>
    <row r="102" spans="1:12" ht="12" customHeight="1">
      <c r="A102" s="142">
        <v>117</v>
      </c>
      <c r="B102" s="767"/>
      <c r="C102" s="767"/>
      <c r="D102" s="767"/>
      <c r="E102" s="767"/>
      <c r="F102" s="767"/>
      <c r="G102" s="767"/>
      <c r="H102" s="767"/>
      <c r="I102" s="767"/>
      <c r="J102" s="932"/>
      <c r="K102" s="615" t="s">
        <v>136</v>
      </c>
      <c r="L102" s="122"/>
    </row>
    <row r="103" spans="1:12" ht="12" customHeight="1">
      <c r="A103" s="142">
        <v>118</v>
      </c>
      <c r="B103" s="767"/>
      <c r="C103" s="767"/>
      <c r="D103" s="767"/>
      <c r="E103" s="767"/>
      <c r="F103" s="767"/>
      <c r="G103" s="767"/>
      <c r="H103" s="767"/>
      <c r="I103" s="767"/>
      <c r="J103" s="932"/>
      <c r="K103" s="615" t="s">
        <v>136</v>
      </c>
      <c r="L103" s="122"/>
    </row>
    <row r="104" spans="1:12" ht="12" customHeight="1">
      <c r="A104" s="142">
        <v>119</v>
      </c>
      <c r="B104" s="767"/>
      <c r="C104" s="767"/>
      <c r="D104" s="767"/>
      <c r="E104" s="767"/>
      <c r="F104" s="767"/>
      <c r="G104" s="767"/>
      <c r="H104" s="767"/>
      <c r="I104" s="767"/>
      <c r="J104" s="932"/>
      <c r="K104" s="615" t="s">
        <v>136</v>
      </c>
      <c r="L104" s="122"/>
    </row>
    <row r="105" spans="1:12" ht="12" customHeight="1">
      <c r="A105" s="142">
        <v>120</v>
      </c>
      <c r="B105" s="767"/>
      <c r="C105" s="767"/>
      <c r="D105" s="767"/>
      <c r="E105" s="767"/>
      <c r="F105" s="767">
        <v>4</v>
      </c>
      <c r="G105" s="767">
        <v>4</v>
      </c>
      <c r="H105" s="767"/>
      <c r="I105" s="767"/>
      <c r="J105" s="932"/>
      <c r="K105" s="615" t="s">
        <v>134</v>
      </c>
      <c r="L105" s="122"/>
    </row>
    <row r="106" spans="1:12" ht="12" customHeight="1">
      <c r="A106" s="142">
        <v>121</v>
      </c>
      <c r="B106" s="767"/>
      <c r="C106" s="767"/>
      <c r="D106" s="767"/>
      <c r="E106" s="767"/>
      <c r="F106" s="767"/>
      <c r="G106" s="767"/>
      <c r="H106" s="767"/>
      <c r="I106" s="767"/>
      <c r="J106" s="932"/>
      <c r="K106" s="615" t="s">
        <v>134</v>
      </c>
      <c r="L106" s="122"/>
    </row>
    <row r="107" spans="1:12" ht="12" customHeight="1">
      <c r="A107" s="142">
        <v>122</v>
      </c>
      <c r="B107" s="767"/>
      <c r="C107" s="767"/>
      <c r="D107" s="767"/>
      <c r="E107" s="767"/>
      <c r="F107" s="767"/>
      <c r="G107" s="767"/>
      <c r="H107" s="767"/>
      <c r="I107" s="767"/>
      <c r="J107" s="932"/>
      <c r="K107" s="615" t="s">
        <v>134</v>
      </c>
      <c r="L107" s="122"/>
    </row>
    <row r="108" spans="1:12" ht="12" customHeight="1">
      <c r="A108" s="142">
        <v>123</v>
      </c>
      <c r="B108" s="767"/>
      <c r="C108" s="767"/>
      <c r="D108" s="767"/>
      <c r="E108" s="767"/>
      <c r="F108" s="767"/>
      <c r="G108" s="767"/>
      <c r="H108" s="767"/>
      <c r="I108" s="767"/>
      <c r="J108" s="932"/>
      <c r="K108" s="615" t="s">
        <v>134</v>
      </c>
      <c r="L108" s="122"/>
    </row>
    <row r="109" spans="1:12" ht="12" customHeight="1">
      <c r="A109" s="142">
        <v>124</v>
      </c>
      <c r="B109" s="767"/>
      <c r="C109" s="767"/>
      <c r="D109" s="767"/>
      <c r="E109" s="767"/>
      <c r="F109" s="767">
        <v>4</v>
      </c>
      <c r="G109" s="767">
        <v>4</v>
      </c>
      <c r="H109" s="767"/>
      <c r="I109" s="836">
        <v>4</v>
      </c>
      <c r="J109" s="932" t="s">
        <v>3649</v>
      </c>
      <c r="K109" s="615" t="s">
        <v>178</v>
      </c>
      <c r="L109" s="122"/>
    </row>
    <row r="110" spans="1:12" ht="12" customHeight="1">
      <c r="A110" s="142">
        <v>125</v>
      </c>
      <c r="B110" s="767"/>
      <c r="C110" s="767"/>
      <c r="D110" s="767"/>
      <c r="E110" s="767"/>
      <c r="F110" s="767"/>
      <c r="G110" s="767"/>
      <c r="H110" s="767"/>
      <c r="I110" s="767"/>
      <c r="J110" s="932"/>
      <c r="K110" s="615" t="s">
        <v>189</v>
      </c>
      <c r="L110" s="122"/>
    </row>
    <row r="111" spans="1:12" ht="12" customHeight="1">
      <c r="A111" s="142">
        <v>126</v>
      </c>
      <c r="B111" s="767"/>
      <c r="C111" s="767"/>
      <c r="D111" s="767"/>
      <c r="E111" s="767"/>
      <c r="F111" s="767"/>
      <c r="G111" s="767"/>
      <c r="H111" s="767"/>
      <c r="I111" s="767"/>
      <c r="J111" s="932"/>
      <c r="K111" s="615" t="s">
        <v>198</v>
      </c>
      <c r="L111" s="122"/>
    </row>
    <row r="112" spans="1:12" ht="12" customHeight="1">
      <c r="A112" s="142">
        <v>127</v>
      </c>
      <c r="B112" s="767"/>
      <c r="C112" s="767"/>
      <c r="D112" s="767"/>
      <c r="E112" s="767"/>
      <c r="F112" s="767"/>
      <c r="G112" s="767"/>
      <c r="H112" s="767"/>
      <c r="I112" s="767"/>
      <c r="J112" s="932"/>
      <c r="K112" s="615" t="s">
        <v>200</v>
      </c>
      <c r="L112" s="122"/>
    </row>
    <row r="113" spans="1:12" ht="12" customHeight="1">
      <c r="A113" s="142">
        <v>128</v>
      </c>
      <c r="B113" s="767"/>
      <c r="C113" s="767"/>
      <c r="D113" s="767"/>
      <c r="E113" s="767"/>
      <c r="F113" s="767">
        <v>4</v>
      </c>
      <c r="G113" s="767">
        <v>4</v>
      </c>
      <c r="H113" s="767"/>
      <c r="I113" s="767"/>
      <c r="J113" s="932"/>
      <c r="K113" s="615" t="s">
        <v>179</v>
      </c>
      <c r="L113" s="122"/>
    </row>
    <row r="114" spans="1:12" ht="12" customHeight="1">
      <c r="A114" s="142">
        <v>129</v>
      </c>
      <c r="B114" s="767"/>
      <c r="C114" s="767"/>
      <c r="D114" s="767"/>
      <c r="E114" s="767"/>
      <c r="F114" s="767"/>
      <c r="G114" s="767"/>
      <c r="H114" s="767"/>
      <c r="I114" s="767"/>
      <c r="J114" s="932"/>
      <c r="K114" s="615" t="s">
        <v>190</v>
      </c>
      <c r="L114" s="122"/>
    </row>
    <row r="115" spans="1:12" ht="12" customHeight="1">
      <c r="A115" s="142">
        <v>130</v>
      </c>
      <c r="B115" s="767"/>
      <c r="C115" s="767"/>
      <c r="D115" s="767"/>
      <c r="E115" s="767"/>
      <c r="F115" s="767"/>
      <c r="G115" s="767"/>
      <c r="H115" s="767"/>
      <c r="I115" s="767"/>
      <c r="J115" s="932"/>
      <c r="K115" s="615" t="s">
        <v>199</v>
      </c>
      <c r="L115" s="122"/>
    </row>
    <row r="116" spans="1:12" ht="12" customHeight="1">
      <c r="A116" s="142">
        <v>131</v>
      </c>
      <c r="B116" s="767"/>
      <c r="C116" s="767"/>
      <c r="D116" s="767"/>
      <c r="E116" s="767"/>
      <c r="F116" s="767"/>
      <c r="G116" s="767"/>
      <c r="H116" s="767"/>
      <c r="I116" s="767"/>
      <c r="J116" s="932"/>
      <c r="K116" s="615" t="s">
        <v>201</v>
      </c>
      <c r="L116" s="122"/>
    </row>
    <row r="117" spans="1:12">
      <c r="B117" s="771">
        <f t="shared" ref="B117:F117" si="0">SUM(B3:B116)</f>
        <v>11</v>
      </c>
      <c r="C117" s="771">
        <f t="shared" si="0"/>
        <v>10</v>
      </c>
      <c r="D117" s="771">
        <f t="shared" si="0"/>
        <v>26</v>
      </c>
      <c r="E117" s="771">
        <f t="shared" si="0"/>
        <v>33</v>
      </c>
      <c r="F117" s="771">
        <f t="shared" si="0"/>
        <v>34</v>
      </c>
      <c r="G117" s="771">
        <f>SUM(G3:G116)</f>
        <v>114</v>
      </c>
      <c r="H117" s="771"/>
      <c r="I117" s="771"/>
      <c r="J117" s="771"/>
    </row>
    <row r="118" spans="1:12" ht="12.75">
      <c r="B118" s="758" t="s">
        <v>3481</v>
      </c>
      <c r="C118" s="758" t="s">
        <v>3506</v>
      </c>
      <c r="D118" s="758" t="s">
        <v>3505</v>
      </c>
      <c r="E118" s="758" t="s">
        <v>3504</v>
      </c>
      <c r="F118" s="758" t="s">
        <v>3551</v>
      </c>
      <c r="G118" s="758" t="s">
        <v>3550</v>
      </c>
      <c r="H118" s="822"/>
      <c r="I118" s="822"/>
      <c r="J118" s="822"/>
    </row>
  </sheetData>
  <mergeCells count="8">
    <mergeCell ref="M8:N8"/>
    <mergeCell ref="M9:N9"/>
    <mergeCell ref="M2:N2"/>
    <mergeCell ref="M3:N3"/>
    <mergeCell ref="M4:N4"/>
    <mergeCell ref="M5:N5"/>
    <mergeCell ref="M6:N6"/>
    <mergeCell ref="M7:N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M87"/>
  <sheetViews>
    <sheetView topLeftCell="N13" zoomScale="90" zoomScaleNormal="90" workbookViewId="0">
      <selection activeCell="AC1" sqref="AC1:AC1048576"/>
    </sheetView>
  </sheetViews>
  <sheetFormatPr defaultColWidth="10.875" defaultRowHeight="11.25"/>
  <cols>
    <col min="1" max="8" width="0" style="9" hidden="1" customWidth="1"/>
    <col min="9" max="13" width="12.375" style="9" hidden="1" customWidth="1"/>
    <col min="14" max="14" width="4.5" style="9" customWidth="1"/>
    <col min="15" max="15" width="12.375" style="9" customWidth="1"/>
    <col min="16" max="28" width="10.875" style="9"/>
    <col min="29" max="29" width="3.875" style="345" customWidth="1"/>
    <col min="30" max="38" width="10.875" style="9"/>
    <col min="39" max="39" width="10.875" style="24"/>
    <col min="40" max="16384" width="10.875" style="9"/>
  </cols>
  <sheetData>
    <row r="1" spans="1:39" ht="15.75">
      <c r="A1" s="258" t="s">
        <v>85</v>
      </c>
      <c r="B1" s="23" t="s">
        <v>27</v>
      </c>
      <c r="N1" s="345"/>
      <c r="O1" s="258" t="s">
        <v>85</v>
      </c>
      <c r="P1" s="180" t="s">
        <v>1071</v>
      </c>
      <c r="Q1" s="23" t="s">
        <v>27</v>
      </c>
      <c r="AF1" s="261"/>
      <c r="AG1" s="261"/>
      <c r="AH1" s="261"/>
      <c r="AI1" s="261"/>
      <c r="AJ1" s="261"/>
      <c r="AK1" s="261"/>
      <c r="AL1" s="261"/>
      <c r="AM1" s="112"/>
    </row>
    <row r="2" spans="1:39" ht="33" customHeight="1">
      <c r="B2" s="72" t="s">
        <v>383</v>
      </c>
      <c r="C2" s="72" t="s">
        <v>384</v>
      </c>
      <c r="D2" s="72" t="s">
        <v>385</v>
      </c>
      <c r="E2" s="72" t="s">
        <v>386</v>
      </c>
      <c r="F2" s="72" t="s">
        <v>387</v>
      </c>
      <c r="G2" s="72" t="s">
        <v>388</v>
      </c>
      <c r="H2" s="72" t="s">
        <v>389</v>
      </c>
      <c r="I2" s="73" t="s">
        <v>390</v>
      </c>
      <c r="J2" s="72" t="s">
        <v>391</v>
      </c>
      <c r="K2" s="72" t="s">
        <v>392</v>
      </c>
      <c r="L2" s="72" t="s">
        <v>393</v>
      </c>
      <c r="M2" s="72" t="s">
        <v>394</v>
      </c>
      <c r="N2" s="349"/>
      <c r="O2" s="454" t="s">
        <v>2564</v>
      </c>
      <c r="P2" s="401" t="s">
        <v>3149</v>
      </c>
      <c r="Q2" s="401" t="s">
        <v>3155</v>
      </c>
      <c r="R2" s="401" t="s">
        <v>3161</v>
      </c>
      <c r="S2" s="401" t="s">
        <v>3167</v>
      </c>
      <c r="T2" s="401" t="s">
        <v>3173</v>
      </c>
      <c r="U2" s="401" t="s">
        <v>3179</v>
      </c>
      <c r="V2" s="401" t="s">
        <v>3186</v>
      </c>
      <c r="W2" s="401" t="s">
        <v>3203</v>
      </c>
      <c r="X2" s="402" t="s">
        <v>3196</v>
      </c>
      <c r="Y2" s="401" t="s">
        <v>391</v>
      </c>
      <c r="Z2" s="403" t="s">
        <v>3210</v>
      </c>
      <c r="AA2" s="401" t="s">
        <v>3216</v>
      </c>
      <c r="AB2" s="403" t="s">
        <v>3222</v>
      </c>
      <c r="AD2" s="454" t="s">
        <v>2565</v>
      </c>
      <c r="AE2" s="464" t="s">
        <v>2567</v>
      </c>
      <c r="AF2" s="465" t="s">
        <v>2568</v>
      </c>
      <c r="AG2" s="466" t="s">
        <v>2576</v>
      </c>
      <c r="AH2" s="464" t="s">
        <v>2570</v>
      </c>
      <c r="AI2" s="466" t="s">
        <v>2583</v>
      </c>
      <c r="AJ2" s="281"/>
      <c r="AK2" s="467"/>
      <c r="AL2" s="261"/>
      <c r="AM2" s="112"/>
    </row>
    <row r="3" spans="1:39" ht="33" customHeight="1">
      <c r="B3" s="72" t="s">
        <v>395</v>
      </c>
      <c r="C3" s="72" t="s">
        <v>396</v>
      </c>
      <c r="D3" s="72" t="s">
        <v>397</v>
      </c>
      <c r="E3" s="72" t="s">
        <v>398</v>
      </c>
      <c r="F3" s="72" t="s">
        <v>399</v>
      </c>
      <c r="G3" s="72" t="s">
        <v>400</v>
      </c>
      <c r="H3" s="72" t="s">
        <v>401</v>
      </c>
      <c r="I3" s="73" t="s">
        <v>402</v>
      </c>
      <c r="J3" s="72" t="s">
        <v>403</v>
      </c>
      <c r="K3" s="72" t="s">
        <v>404</v>
      </c>
      <c r="L3" s="72" t="s">
        <v>405</v>
      </c>
      <c r="M3" s="72" t="s">
        <v>406</v>
      </c>
      <c r="N3" s="349"/>
      <c r="P3" s="401" t="s">
        <v>3150</v>
      </c>
      <c r="Q3" s="401" t="s">
        <v>3156</v>
      </c>
      <c r="R3" s="401" t="s">
        <v>3162</v>
      </c>
      <c r="S3" s="401" t="s">
        <v>3168</v>
      </c>
      <c r="T3" s="401" t="s">
        <v>3174</v>
      </c>
      <c r="U3" s="401" t="s">
        <v>3180</v>
      </c>
      <c r="V3" s="401" t="s">
        <v>3187</v>
      </c>
      <c r="W3" s="401" t="s">
        <v>3204</v>
      </c>
      <c r="X3" s="402" t="s">
        <v>3197</v>
      </c>
      <c r="Y3" s="401" t="s">
        <v>3205</v>
      </c>
      <c r="Z3" s="404" t="s">
        <v>3211</v>
      </c>
      <c r="AA3" s="401" t="s">
        <v>3217</v>
      </c>
      <c r="AB3" s="404" t="s">
        <v>3225</v>
      </c>
      <c r="AD3" s="541" t="s">
        <v>541</v>
      </c>
      <c r="AE3" s="464" t="s">
        <v>2572</v>
      </c>
      <c r="AF3" s="465" t="s">
        <v>2573</v>
      </c>
      <c r="AG3" s="464" t="s">
        <v>2578</v>
      </c>
      <c r="AH3" s="464" t="s">
        <v>2577</v>
      </c>
      <c r="AI3" s="466" t="s">
        <v>2571</v>
      </c>
      <c r="AJ3" s="282"/>
      <c r="AK3" s="288"/>
      <c r="AL3" s="261"/>
      <c r="AM3" s="112"/>
    </row>
    <row r="4" spans="1:39" ht="33" customHeight="1">
      <c r="B4" s="72" t="s">
        <v>407</v>
      </c>
      <c r="C4" s="72" t="s">
        <v>408</v>
      </c>
      <c r="D4" s="72" t="s">
        <v>409</v>
      </c>
      <c r="E4" s="72" t="s">
        <v>410</v>
      </c>
      <c r="F4" s="72" t="s">
        <v>411</v>
      </c>
      <c r="G4" s="72" t="s">
        <v>412</v>
      </c>
      <c r="H4" s="72" t="s">
        <v>413</v>
      </c>
      <c r="I4" s="73" t="s">
        <v>414</v>
      </c>
      <c r="J4" s="72" t="s">
        <v>415</v>
      </c>
      <c r="K4" s="72" t="s">
        <v>416</v>
      </c>
      <c r="L4" s="72" t="s">
        <v>417</v>
      </c>
      <c r="M4" s="72" t="s">
        <v>418</v>
      </c>
      <c r="N4" s="349"/>
      <c r="P4" s="401" t="s">
        <v>3151</v>
      </c>
      <c r="Q4" s="401" t="s">
        <v>3157</v>
      </c>
      <c r="R4" s="401" t="s">
        <v>3163</v>
      </c>
      <c r="S4" s="401" t="s">
        <v>3169</v>
      </c>
      <c r="T4" s="401" t="s">
        <v>3175</v>
      </c>
      <c r="U4" s="401" t="s">
        <v>3181</v>
      </c>
      <c r="V4" s="401" t="s">
        <v>3188</v>
      </c>
      <c r="W4" s="402" t="s">
        <v>3192</v>
      </c>
      <c r="X4" s="402" t="s">
        <v>3198</v>
      </c>
      <c r="Y4" s="401" t="s">
        <v>3206</v>
      </c>
      <c r="Z4" s="403" t="s">
        <v>3212</v>
      </c>
      <c r="AA4" s="401" t="s">
        <v>3218</v>
      </c>
      <c r="AB4" s="404" t="s">
        <v>3223</v>
      </c>
      <c r="AE4" s="441"/>
      <c r="AF4" s="466" t="s">
        <v>2569</v>
      </c>
      <c r="AG4" s="464" t="s">
        <v>2580</v>
      </c>
      <c r="AH4" s="464" t="s">
        <v>2579</v>
      </c>
      <c r="AI4" s="464" t="s">
        <v>2575</v>
      </c>
      <c r="AJ4" s="282"/>
      <c r="AK4" s="261"/>
      <c r="AL4" s="261"/>
      <c r="AM4" s="112"/>
    </row>
    <row r="5" spans="1:39" ht="33" customHeight="1">
      <c r="B5" s="72" t="s">
        <v>419</v>
      </c>
      <c r="C5" s="72" t="s">
        <v>420</v>
      </c>
      <c r="D5" s="72" t="s">
        <v>421</v>
      </c>
      <c r="E5" s="72" t="s">
        <v>422</v>
      </c>
      <c r="G5" s="72" t="s">
        <v>423</v>
      </c>
      <c r="H5" s="72" t="s">
        <v>424</v>
      </c>
      <c r="I5" s="73" t="s">
        <v>425</v>
      </c>
      <c r="J5" s="72" t="s">
        <v>426</v>
      </c>
      <c r="K5" s="72" t="s">
        <v>427</v>
      </c>
      <c r="L5" s="72" t="s">
        <v>428</v>
      </c>
      <c r="M5" s="72" t="s">
        <v>429</v>
      </c>
      <c r="N5" s="349"/>
      <c r="P5" s="401" t="s">
        <v>3152</v>
      </c>
      <c r="Q5" s="401" t="s">
        <v>3158</v>
      </c>
      <c r="R5" s="401" t="s">
        <v>3164</v>
      </c>
      <c r="S5" s="401" t="s">
        <v>3170</v>
      </c>
      <c r="T5" s="401" t="s">
        <v>3176</v>
      </c>
      <c r="U5" s="401" t="s">
        <v>3182</v>
      </c>
      <c r="V5" s="401" t="s">
        <v>3189</v>
      </c>
      <c r="W5" s="402" t="s">
        <v>3193</v>
      </c>
      <c r="X5" s="402" t="s">
        <v>3199</v>
      </c>
      <c r="Y5" s="401" t="s">
        <v>3207</v>
      </c>
      <c r="Z5" s="404" t="s">
        <v>3213</v>
      </c>
      <c r="AA5" s="401" t="s">
        <v>3219</v>
      </c>
      <c r="AB5" s="404" t="s">
        <v>3224</v>
      </c>
      <c r="AE5" s="441"/>
      <c r="AF5" s="464" t="s">
        <v>2574</v>
      </c>
      <c r="AG5" s="464" t="s">
        <v>2582</v>
      </c>
      <c r="AH5" s="464" t="s">
        <v>2581</v>
      </c>
      <c r="AI5" s="282"/>
      <c r="AJ5" s="282"/>
      <c r="AK5" s="261"/>
      <c r="AL5" s="261"/>
      <c r="AM5" s="112"/>
    </row>
    <row r="6" spans="1:39" ht="33" customHeight="1">
      <c r="B6" s="72" t="s">
        <v>430</v>
      </c>
      <c r="C6" s="72" t="s">
        <v>431</v>
      </c>
      <c r="E6" s="72" t="s">
        <v>432</v>
      </c>
      <c r="G6" s="72" t="s">
        <v>433</v>
      </c>
      <c r="H6" s="72" t="s">
        <v>434</v>
      </c>
      <c r="I6" s="73" t="s">
        <v>435</v>
      </c>
      <c r="J6" s="74" t="s">
        <v>436</v>
      </c>
      <c r="K6" s="74" t="s">
        <v>437</v>
      </c>
      <c r="L6" s="74" t="s">
        <v>438</v>
      </c>
      <c r="M6" s="74" t="s">
        <v>439</v>
      </c>
      <c r="N6" s="349"/>
      <c r="P6" s="401" t="s">
        <v>3153</v>
      </c>
      <c r="Q6" s="401" t="s">
        <v>3159</v>
      </c>
      <c r="R6" s="401" t="s">
        <v>3165</v>
      </c>
      <c r="S6" s="401" t="s">
        <v>3171</v>
      </c>
      <c r="T6" s="401" t="s">
        <v>3177</v>
      </c>
      <c r="U6" s="401" t="s">
        <v>3183</v>
      </c>
      <c r="V6" s="401" t="s">
        <v>3190</v>
      </c>
      <c r="W6" s="402" t="s">
        <v>3194</v>
      </c>
      <c r="X6" s="401" t="s">
        <v>3200</v>
      </c>
      <c r="Y6" s="403" t="s">
        <v>3208</v>
      </c>
      <c r="Z6" s="404" t="s">
        <v>3214</v>
      </c>
      <c r="AA6" s="403" t="s">
        <v>3220</v>
      </c>
      <c r="AD6" s="583">
        <f>SUM(AE6:AI6)</f>
        <v>34</v>
      </c>
      <c r="AE6" s="581">
        <v>4</v>
      </c>
      <c r="AF6" s="581">
        <v>8</v>
      </c>
      <c r="AG6" s="580">
        <v>8</v>
      </c>
      <c r="AH6" s="580">
        <v>8</v>
      </c>
      <c r="AI6" s="582">
        <v>6</v>
      </c>
      <c r="AJ6" s="543"/>
      <c r="AK6" s="261"/>
      <c r="AL6" s="261"/>
      <c r="AM6" s="112"/>
    </row>
    <row r="7" spans="1:39" ht="33" customHeight="1">
      <c r="B7" s="72" t="s">
        <v>440</v>
      </c>
      <c r="C7" s="72" t="s">
        <v>441</v>
      </c>
      <c r="E7" s="72" t="s">
        <v>442</v>
      </c>
      <c r="G7" s="72" t="s">
        <v>443</v>
      </c>
      <c r="H7" s="72" t="s">
        <v>444</v>
      </c>
      <c r="I7" s="73" t="s">
        <v>445</v>
      </c>
      <c r="J7" s="75" t="s">
        <v>446</v>
      </c>
      <c r="K7" s="75" t="s">
        <v>447</v>
      </c>
      <c r="L7" s="75" t="s">
        <v>448</v>
      </c>
      <c r="M7" s="75" t="s">
        <v>449</v>
      </c>
      <c r="N7" s="349"/>
      <c r="P7" s="401" t="s">
        <v>3154</v>
      </c>
      <c r="Q7" s="401" t="s">
        <v>3160</v>
      </c>
      <c r="R7" s="401" t="s">
        <v>3166</v>
      </c>
      <c r="S7" s="401" t="s">
        <v>3172</v>
      </c>
      <c r="T7" s="401" t="s">
        <v>3178</v>
      </c>
      <c r="U7" s="401" t="s">
        <v>3184</v>
      </c>
      <c r="V7" s="401" t="s">
        <v>3191</v>
      </c>
      <c r="W7" s="402" t="s">
        <v>3195</v>
      </c>
      <c r="X7" s="401" t="s">
        <v>3201</v>
      </c>
      <c r="Y7" s="404" t="s">
        <v>3209</v>
      </c>
      <c r="Z7" s="404" t="s">
        <v>3215</v>
      </c>
      <c r="AA7" s="404" t="s">
        <v>3221</v>
      </c>
      <c r="AD7" s="542" t="s">
        <v>595</v>
      </c>
      <c r="AE7" s="464" t="s">
        <v>2586</v>
      </c>
      <c r="AF7" s="464" t="s">
        <v>2584</v>
      </c>
      <c r="AG7" s="468" t="s">
        <v>2585</v>
      </c>
      <c r="AI7" s="441"/>
      <c r="AK7" s="401" t="s">
        <v>393</v>
      </c>
      <c r="AL7" s="401" t="s">
        <v>394</v>
      </c>
      <c r="AM7" s="112"/>
    </row>
    <row r="8" spans="1:39" ht="33" customHeight="1">
      <c r="B8" s="72" t="s">
        <v>450</v>
      </c>
      <c r="G8" s="72" t="s">
        <v>451</v>
      </c>
      <c r="H8" s="72" t="s">
        <v>452</v>
      </c>
      <c r="I8" s="73" t="s">
        <v>453</v>
      </c>
      <c r="J8" s="24"/>
      <c r="K8" s="29"/>
      <c r="L8" s="24"/>
      <c r="M8" s="24"/>
      <c r="N8" s="337"/>
      <c r="P8" s="205"/>
      <c r="Q8" s="205"/>
      <c r="R8" s="205"/>
      <c r="S8" s="205"/>
      <c r="T8" s="205"/>
      <c r="W8" s="205"/>
      <c r="X8" s="205"/>
      <c r="Y8" s="205"/>
      <c r="Z8" s="205"/>
      <c r="AA8" s="205"/>
      <c r="AB8" s="205"/>
      <c r="AE8" s="464" t="s">
        <v>2588</v>
      </c>
      <c r="AF8" s="464" t="s">
        <v>2587</v>
      </c>
      <c r="AG8" s="466" t="s">
        <v>3249</v>
      </c>
      <c r="AH8" s="261"/>
      <c r="AI8" s="261"/>
      <c r="AK8" s="401" t="s">
        <v>405</v>
      </c>
      <c r="AL8" s="401" t="s">
        <v>406</v>
      </c>
      <c r="AM8" s="112"/>
    </row>
    <row r="9" spans="1:39" ht="33" customHeight="1">
      <c r="B9" s="72" t="s">
        <v>454</v>
      </c>
      <c r="G9" s="72" t="s">
        <v>455</v>
      </c>
      <c r="H9" s="72" t="s">
        <v>456</v>
      </c>
      <c r="I9" s="73" t="s">
        <v>457</v>
      </c>
      <c r="J9" s="24"/>
      <c r="K9" s="29"/>
      <c r="L9" s="24"/>
      <c r="M9" s="24"/>
      <c r="N9" s="337"/>
      <c r="P9" s="205"/>
      <c r="Q9" s="205"/>
      <c r="R9" s="205"/>
      <c r="S9" s="205"/>
      <c r="T9" s="205"/>
      <c r="U9" s="628" t="s">
        <v>3185</v>
      </c>
      <c r="W9" s="205"/>
      <c r="X9" s="205"/>
      <c r="Z9" s="629" t="s">
        <v>3202</v>
      </c>
      <c r="AA9" s="205"/>
      <c r="AB9" s="205"/>
      <c r="AE9" s="464" t="s">
        <v>2591</v>
      </c>
      <c r="AF9" s="464" t="s">
        <v>2589</v>
      </c>
      <c r="AG9" s="466" t="s">
        <v>2590</v>
      </c>
      <c r="AH9" s="261"/>
      <c r="AI9" s="261"/>
      <c r="AK9" s="401" t="s">
        <v>417</v>
      </c>
      <c r="AL9" s="401" t="s">
        <v>418</v>
      </c>
      <c r="AM9" s="112"/>
    </row>
    <row r="10" spans="1:39" ht="33" customHeight="1">
      <c r="G10" s="72" t="s">
        <v>458</v>
      </c>
      <c r="I10" s="72" t="s">
        <v>459</v>
      </c>
      <c r="N10" s="345"/>
      <c r="U10" s="545">
        <f>SUM(P13:U13)</f>
        <v>36</v>
      </c>
      <c r="Z10" s="545">
        <f>SUM(V13:Z13)</f>
        <v>30</v>
      </c>
      <c r="AE10" s="464" t="s">
        <v>2594</v>
      </c>
      <c r="AF10" s="464" t="s">
        <v>2592</v>
      </c>
      <c r="AG10" s="466" t="s">
        <v>2593</v>
      </c>
      <c r="AH10" s="261"/>
      <c r="AI10" s="281"/>
      <c r="AK10" s="401" t="s">
        <v>428</v>
      </c>
      <c r="AL10" s="401" t="s">
        <v>429</v>
      </c>
      <c r="AM10" s="112"/>
    </row>
    <row r="11" spans="1:39" ht="33" customHeight="1">
      <c r="G11" s="72" t="s">
        <v>460</v>
      </c>
      <c r="I11" s="72" t="s">
        <v>461</v>
      </c>
      <c r="N11" s="345"/>
      <c r="AE11" s="464" t="s">
        <v>2597</v>
      </c>
      <c r="AF11" s="464" t="s">
        <v>2595</v>
      </c>
      <c r="AG11" s="466" t="s">
        <v>2596</v>
      </c>
      <c r="AH11" s="441"/>
      <c r="AI11" s="281"/>
      <c r="AK11" s="403" t="s">
        <v>438</v>
      </c>
      <c r="AL11" s="403" t="s">
        <v>439</v>
      </c>
      <c r="AM11" s="112"/>
    </row>
    <row r="12" spans="1:39" ht="33" customHeight="1">
      <c r="G12" s="72" t="s">
        <v>462</v>
      </c>
      <c r="I12" s="72" t="s">
        <v>463</v>
      </c>
      <c r="N12" s="345"/>
      <c r="O12" s="558" t="s">
        <v>3118</v>
      </c>
      <c r="P12" s="580" t="s">
        <v>1042</v>
      </c>
      <c r="Q12" s="580" t="s">
        <v>1042</v>
      </c>
      <c r="R12" s="580" t="s">
        <v>1042</v>
      </c>
      <c r="S12" s="580" t="s">
        <v>1042</v>
      </c>
      <c r="T12" s="580" t="s">
        <v>1042</v>
      </c>
      <c r="U12" s="580" t="s">
        <v>1042</v>
      </c>
      <c r="V12" s="580" t="s">
        <v>1042</v>
      </c>
      <c r="W12" s="580" t="s">
        <v>1042</v>
      </c>
      <c r="X12" s="580" t="s">
        <v>1042</v>
      </c>
      <c r="Y12" s="580" t="s">
        <v>1042</v>
      </c>
      <c r="Z12" s="580" t="s">
        <v>1042</v>
      </c>
      <c r="AA12" s="580" t="s">
        <v>1042</v>
      </c>
      <c r="AB12" s="580" t="s">
        <v>1042</v>
      </c>
      <c r="AF12" s="464" t="s">
        <v>2598</v>
      </c>
      <c r="AH12" s="441"/>
      <c r="AI12" s="281"/>
      <c r="AK12" s="404" t="s">
        <v>448</v>
      </c>
      <c r="AL12" s="404" t="s">
        <v>449</v>
      </c>
      <c r="AM12" s="112"/>
    </row>
    <row r="13" spans="1:39" ht="15.6" customHeight="1">
      <c r="A13" s="9">
        <f>SUM(B13:O13)</f>
        <v>158</v>
      </c>
      <c r="B13" s="9">
        <v>8</v>
      </c>
      <c r="C13" s="9">
        <v>6</v>
      </c>
      <c r="D13" s="9">
        <v>4</v>
      </c>
      <c r="E13" s="9">
        <v>6</v>
      </c>
      <c r="F13" s="9">
        <v>3</v>
      </c>
      <c r="G13" s="9">
        <v>11</v>
      </c>
      <c r="H13" s="9">
        <v>9</v>
      </c>
      <c r="I13" s="9">
        <v>11</v>
      </c>
      <c r="J13" s="9">
        <v>6</v>
      </c>
      <c r="K13" s="9">
        <v>6</v>
      </c>
      <c r="L13" s="9">
        <v>6</v>
      </c>
      <c r="M13" s="9">
        <v>6</v>
      </c>
      <c r="N13" s="345"/>
      <c r="O13" s="577">
        <f>SUM(P13:AB13)</f>
        <v>76</v>
      </c>
      <c r="P13" s="578">
        <v>6</v>
      </c>
      <c r="Q13" s="578">
        <v>6</v>
      </c>
      <c r="R13" s="578">
        <v>6</v>
      </c>
      <c r="S13" s="578">
        <v>6</v>
      </c>
      <c r="T13" s="578">
        <v>6</v>
      </c>
      <c r="U13" s="578">
        <v>6</v>
      </c>
      <c r="V13" s="578">
        <v>6</v>
      </c>
      <c r="W13" s="578">
        <v>6</v>
      </c>
      <c r="X13" s="578">
        <v>6</v>
      </c>
      <c r="Y13" s="578">
        <v>6</v>
      </c>
      <c r="Z13" s="578">
        <v>6</v>
      </c>
      <c r="AA13" s="578">
        <v>6</v>
      </c>
      <c r="AB13" s="578">
        <v>4</v>
      </c>
      <c r="AD13" s="579">
        <f>SUM(AE13:AI13)</f>
        <v>32</v>
      </c>
      <c r="AE13" s="578">
        <v>10</v>
      </c>
      <c r="AF13" s="578">
        <v>12</v>
      </c>
      <c r="AG13" s="584">
        <v>10</v>
      </c>
      <c r="AH13" s="581"/>
      <c r="AI13" s="581"/>
      <c r="AJ13" s="570"/>
      <c r="AK13" s="261"/>
      <c r="AL13" s="261"/>
      <c r="AM13" s="112"/>
    </row>
    <row r="14" spans="1:39" ht="16.350000000000001" customHeight="1">
      <c r="A14" s="180" t="s">
        <v>1072</v>
      </c>
      <c r="B14" s="126" t="s">
        <v>1042</v>
      </c>
      <c r="C14" s="126" t="s">
        <v>1042</v>
      </c>
      <c r="D14" s="126" t="s">
        <v>1042</v>
      </c>
      <c r="E14" s="126" t="s">
        <v>1042</v>
      </c>
      <c r="F14" s="126"/>
      <c r="G14" s="126"/>
      <c r="H14" s="126"/>
      <c r="I14" s="126"/>
      <c r="J14" s="126"/>
      <c r="K14" s="126"/>
      <c r="L14" s="126"/>
      <c r="M14" s="126"/>
      <c r="N14" s="350"/>
      <c r="O14" s="383" t="s">
        <v>1072</v>
      </c>
      <c r="P14" s="383">
        <v>37</v>
      </c>
      <c r="Q14" s="383">
        <v>40</v>
      </c>
      <c r="R14" s="383">
        <v>44</v>
      </c>
      <c r="S14" s="383">
        <v>48</v>
      </c>
      <c r="T14" s="383">
        <v>49</v>
      </c>
      <c r="U14" s="383">
        <v>3</v>
      </c>
      <c r="V14" s="383">
        <v>6</v>
      </c>
      <c r="W14" s="383">
        <v>10</v>
      </c>
      <c r="X14" s="383">
        <v>13</v>
      </c>
      <c r="Y14" s="383">
        <v>15</v>
      </c>
      <c r="Z14" s="383">
        <v>19</v>
      </c>
      <c r="AA14" s="383">
        <v>21</v>
      </c>
      <c r="AB14" s="383">
        <v>26</v>
      </c>
      <c r="AH14" s="441"/>
      <c r="AI14" s="441"/>
      <c r="AJ14" s="261"/>
      <c r="AK14" s="261"/>
      <c r="AL14" s="261"/>
      <c r="AM14" s="112"/>
    </row>
    <row r="15" spans="1:39" ht="18.600000000000001" customHeight="1">
      <c r="A15" s="198"/>
      <c r="B15" s="126"/>
      <c r="C15" s="126"/>
      <c r="D15" s="126"/>
      <c r="E15" s="126"/>
      <c r="F15" s="126"/>
      <c r="G15" s="126"/>
      <c r="H15" s="126"/>
      <c r="I15" s="126"/>
      <c r="J15" s="126"/>
      <c r="K15" s="126"/>
      <c r="L15" s="126"/>
      <c r="M15" s="126"/>
      <c r="N15" s="350"/>
      <c r="P15" s="393" t="s">
        <v>1042</v>
      </c>
      <c r="Q15" s="393" t="s">
        <v>1042</v>
      </c>
      <c r="R15" s="393" t="s">
        <v>1042</v>
      </c>
      <c r="S15" s="393" t="s">
        <v>1042</v>
      </c>
      <c r="T15" s="393" t="s">
        <v>1042</v>
      </c>
      <c r="U15" s="393" t="s">
        <v>1042</v>
      </c>
      <c r="V15" s="393" t="s">
        <v>1042</v>
      </c>
      <c r="W15" s="393" t="s">
        <v>1042</v>
      </c>
      <c r="X15" s="393" t="s">
        <v>1042</v>
      </c>
      <c r="Y15" s="393" t="s">
        <v>1042</v>
      </c>
      <c r="Z15" s="393" t="s">
        <v>1042</v>
      </c>
      <c r="AA15" s="393" t="s">
        <v>1042</v>
      </c>
      <c r="AB15" s="393" t="s">
        <v>1042</v>
      </c>
      <c r="AH15" s="441"/>
      <c r="AI15" s="441"/>
      <c r="AJ15" s="282"/>
      <c r="AK15" s="261"/>
      <c r="AL15" s="261"/>
      <c r="AM15" s="112"/>
    </row>
    <row r="16" spans="1:39" ht="15.75">
      <c r="A16" s="258" t="s">
        <v>133</v>
      </c>
      <c r="B16" s="23" t="s">
        <v>27</v>
      </c>
      <c r="N16" s="345"/>
      <c r="O16" s="258" t="s">
        <v>133</v>
      </c>
      <c r="P16" s="180" t="s">
        <v>1071</v>
      </c>
      <c r="Q16" s="23" t="s">
        <v>27</v>
      </c>
      <c r="AE16" s="441"/>
      <c r="AF16" s="281"/>
      <c r="AG16" s="281"/>
      <c r="AH16" s="441"/>
      <c r="AI16" s="441"/>
      <c r="AJ16" s="282"/>
      <c r="AK16" s="261"/>
      <c r="AL16" s="261"/>
      <c r="AM16" s="112"/>
    </row>
    <row r="17" spans="1:39" ht="33" customHeight="1">
      <c r="B17" s="72" t="s">
        <v>464</v>
      </c>
      <c r="C17" s="72" t="s">
        <v>465</v>
      </c>
      <c r="D17" s="72" t="s">
        <v>466</v>
      </c>
      <c r="E17" s="72" t="s">
        <v>467</v>
      </c>
      <c r="F17" s="72" t="s">
        <v>468</v>
      </c>
      <c r="G17" s="73" t="s">
        <v>469</v>
      </c>
      <c r="H17" s="72" t="s">
        <v>470</v>
      </c>
      <c r="N17" s="345"/>
      <c r="P17" s="401" t="s">
        <v>464</v>
      </c>
      <c r="Q17" s="401" t="s">
        <v>3229</v>
      </c>
      <c r="R17" s="404" t="s">
        <v>3235</v>
      </c>
      <c r="S17" s="401" t="s">
        <v>3241</v>
      </c>
      <c r="T17" s="402" t="s">
        <v>3253</v>
      </c>
      <c r="U17" s="402" t="s">
        <v>3261</v>
      </c>
      <c r="V17" s="404" t="s">
        <v>3264</v>
      </c>
      <c r="W17" s="404" t="s">
        <v>3271</v>
      </c>
      <c r="X17" s="404" t="s">
        <v>3277</v>
      </c>
      <c r="Y17" s="404" t="s">
        <v>3283</v>
      </c>
      <c r="AD17" s="542" t="s">
        <v>634</v>
      </c>
      <c r="AE17" s="466" t="s">
        <v>2599</v>
      </c>
      <c r="AF17" s="466" t="s">
        <v>2606</v>
      </c>
      <c r="AG17" s="466" t="s">
        <v>2600</v>
      </c>
      <c r="AH17" s="464" t="s">
        <v>2601</v>
      </c>
      <c r="AI17" s="261"/>
      <c r="AJ17" s="261"/>
      <c r="AK17" s="261"/>
      <c r="AL17" s="261"/>
      <c r="AM17" s="112"/>
    </row>
    <row r="18" spans="1:39" ht="33" customHeight="1">
      <c r="B18" s="72" t="s">
        <v>471</v>
      </c>
      <c r="C18" s="72" t="s">
        <v>472</v>
      </c>
      <c r="D18" s="72" t="s">
        <v>473</v>
      </c>
      <c r="E18" s="72" t="s">
        <v>474</v>
      </c>
      <c r="F18" s="72" t="s">
        <v>475</v>
      </c>
      <c r="G18" s="73" t="s">
        <v>476</v>
      </c>
      <c r="H18" s="72" t="s">
        <v>477</v>
      </c>
      <c r="N18" s="345"/>
      <c r="P18" s="401" t="s">
        <v>3226</v>
      </c>
      <c r="Q18" s="401" t="s">
        <v>3230</v>
      </c>
      <c r="R18" s="404" t="s">
        <v>3236</v>
      </c>
      <c r="S18" s="401" t="s">
        <v>3242</v>
      </c>
      <c r="T18" s="402" t="s">
        <v>3254</v>
      </c>
      <c r="U18" s="402" t="s">
        <v>3262</v>
      </c>
      <c r="V18" s="404" t="s">
        <v>3265</v>
      </c>
      <c r="W18" s="404" t="s">
        <v>3272</v>
      </c>
      <c r="X18" s="404" t="s">
        <v>3278</v>
      </c>
      <c r="Y18" s="404" t="s">
        <v>3284</v>
      </c>
      <c r="AE18" s="466" t="s">
        <v>3248</v>
      </c>
      <c r="AF18" s="464" t="s">
        <v>3250</v>
      </c>
      <c r="AG18" s="466" t="s">
        <v>3247</v>
      </c>
      <c r="AH18" s="464" t="s">
        <v>2601</v>
      </c>
      <c r="AI18" s="443"/>
      <c r="AJ18" s="261"/>
      <c r="AK18" s="467"/>
      <c r="AL18" s="470"/>
      <c r="AM18" s="588"/>
    </row>
    <row r="19" spans="1:39" ht="33" customHeight="1">
      <c r="B19" s="72" t="s">
        <v>478</v>
      </c>
      <c r="C19" s="72" t="s">
        <v>479</v>
      </c>
      <c r="D19" s="72" t="s">
        <v>480</v>
      </c>
      <c r="E19" s="72" t="s">
        <v>481</v>
      </c>
      <c r="F19" s="73" t="s">
        <v>482</v>
      </c>
      <c r="G19" s="72" t="s">
        <v>483</v>
      </c>
      <c r="H19" s="72" t="s">
        <v>484</v>
      </c>
      <c r="N19" s="345"/>
      <c r="P19" s="401" t="s">
        <v>468</v>
      </c>
      <c r="Q19" s="404" t="s">
        <v>3231</v>
      </c>
      <c r="R19" s="404" t="s">
        <v>3237</v>
      </c>
      <c r="S19" s="401" t="s">
        <v>3243</v>
      </c>
      <c r="T19" s="402" t="s">
        <v>3257</v>
      </c>
      <c r="U19" s="401" t="s">
        <v>470</v>
      </c>
      <c r="V19" s="404" t="s">
        <v>3266</v>
      </c>
      <c r="W19" s="404" t="s">
        <v>3273</v>
      </c>
      <c r="X19" s="405" t="s">
        <v>3279</v>
      </c>
      <c r="Y19" s="404" t="s">
        <v>3285</v>
      </c>
      <c r="AE19" s="466" t="s">
        <v>2602</v>
      </c>
      <c r="AF19" s="464" t="s">
        <v>2603</v>
      </c>
      <c r="AG19" s="466" t="s">
        <v>2604</v>
      </c>
      <c r="AI19" s="261"/>
      <c r="AJ19" s="261"/>
      <c r="AK19" s="288"/>
      <c r="AL19" s="470"/>
      <c r="AM19" s="588"/>
    </row>
    <row r="20" spans="1:39" ht="33" customHeight="1">
      <c r="C20" s="72" t="s">
        <v>485</v>
      </c>
      <c r="D20" s="72" t="s">
        <v>486</v>
      </c>
      <c r="E20" s="72" t="s">
        <v>487</v>
      </c>
      <c r="F20" s="73" t="s">
        <v>488</v>
      </c>
      <c r="G20" s="74" t="s">
        <v>489</v>
      </c>
      <c r="N20" s="345"/>
      <c r="P20" s="401" t="s">
        <v>475</v>
      </c>
      <c r="Q20" s="404" t="s">
        <v>3232</v>
      </c>
      <c r="R20" s="404" t="s">
        <v>3238</v>
      </c>
      <c r="S20" s="401" t="s">
        <v>3244</v>
      </c>
      <c r="T20" s="402" t="s">
        <v>3258</v>
      </c>
      <c r="U20" s="401" t="s">
        <v>477</v>
      </c>
      <c r="V20" s="404" t="s">
        <v>3267</v>
      </c>
      <c r="W20" s="404" t="s">
        <v>3274</v>
      </c>
      <c r="X20" s="405" t="s">
        <v>3280</v>
      </c>
      <c r="Y20" s="404" t="s">
        <v>3286</v>
      </c>
      <c r="AE20" s="466" t="s">
        <v>2605</v>
      </c>
      <c r="AF20" s="441"/>
      <c r="AG20" s="441"/>
      <c r="AH20" s="441"/>
      <c r="AI20" s="261"/>
      <c r="AJ20" s="261"/>
      <c r="AK20" s="261"/>
      <c r="AL20" s="112"/>
      <c r="AM20" s="112"/>
    </row>
    <row r="21" spans="1:39" ht="34.5" customHeight="1">
      <c r="C21" s="74" t="s">
        <v>490</v>
      </c>
      <c r="D21" s="72" t="s">
        <v>491</v>
      </c>
      <c r="E21" s="72" t="s">
        <v>492</v>
      </c>
      <c r="F21" s="73" t="s">
        <v>493</v>
      </c>
      <c r="G21" s="72" t="s">
        <v>494</v>
      </c>
      <c r="N21" s="345"/>
      <c r="P21" s="402" t="s">
        <v>3227</v>
      </c>
      <c r="Q21" s="404" t="s">
        <v>3233</v>
      </c>
      <c r="R21" s="401" t="s">
        <v>3239</v>
      </c>
      <c r="S21" s="401" t="s">
        <v>3245</v>
      </c>
      <c r="T21" s="402" t="s">
        <v>3259</v>
      </c>
      <c r="U21" s="401" t="s">
        <v>484</v>
      </c>
      <c r="V21" s="404" t="s">
        <v>3263</v>
      </c>
      <c r="W21" s="404" t="s">
        <v>3275</v>
      </c>
      <c r="X21" s="405" t="s">
        <v>3281</v>
      </c>
      <c r="Y21" s="404" t="s">
        <v>3287</v>
      </c>
      <c r="AD21" s="586">
        <f>SUM(AE21:AI21)</f>
        <v>22</v>
      </c>
      <c r="AE21" s="578">
        <v>8</v>
      </c>
      <c r="AF21" s="581">
        <v>4</v>
      </c>
      <c r="AG21" s="581">
        <v>6</v>
      </c>
      <c r="AH21" s="581">
        <v>4</v>
      </c>
      <c r="AI21" s="570"/>
      <c r="AJ21" s="578"/>
      <c r="AK21" s="261"/>
      <c r="AL21" s="112"/>
      <c r="AM21" s="112"/>
    </row>
    <row r="22" spans="1:39" ht="33" customHeight="1">
      <c r="C22" s="75" t="s">
        <v>495</v>
      </c>
      <c r="D22" s="72" t="s">
        <v>496</v>
      </c>
      <c r="E22" s="72" t="s">
        <v>497</v>
      </c>
      <c r="F22" s="73" t="s">
        <v>498</v>
      </c>
      <c r="G22" s="72" t="s">
        <v>499</v>
      </c>
      <c r="N22" s="345"/>
      <c r="P22" s="402" t="s">
        <v>3228</v>
      </c>
      <c r="Q22" s="404" t="s">
        <v>3234</v>
      </c>
      <c r="R22" s="401" t="s">
        <v>3240</v>
      </c>
      <c r="S22" s="401" t="s">
        <v>3246</v>
      </c>
      <c r="T22" s="402" t="s">
        <v>3260</v>
      </c>
      <c r="U22" s="401" t="s">
        <v>507</v>
      </c>
      <c r="V22" s="404" t="s">
        <v>3268</v>
      </c>
      <c r="W22" s="404" t="s">
        <v>3276</v>
      </c>
      <c r="X22" s="405" t="s">
        <v>3282</v>
      </c>
      <c r="Y22" s="404" t="s">
        <v>3288</v>
      </c>
      <c r="AD22" s="542" t="s">
        <v>900</v>
      </c>
      <c r="AE22" s="466" t="s">
        <v>2607</v>
      </c>
      <c r="AF22" s="464" t="s">
        <v>3251</v>
      </c>
      <c r="AG22" s="466" t="s">
        <v>3255</v>
      </c>
      <c r="AH22" s="466" t="s">
        <v>2612</v>
      </c>
      <c r="AI22" s="464" t="s">
        <v>3269</v>
      </c>
      <c r="AJ22" s="464" t="s">
        <v>2608</v>
      </c>
      <c r="AK22" s="466" t="s">
        <v>2609</v>
      </c>
      <c r="AL22" s="112"/>
      <c r="AM22" s="112"/>
    </row>
    <row r="23" spans="1:39" ht="33" customHeight="1">
      <c r="C23" s="320"/>
      <c r="D23" s="320"/>
      <c r="E23" s="320"/>
      <c r="F23" s="320"/>
      <c r="G23" s="320"/>
      <c r="N23" s="345"/>
      <c r="P23" s="386"/>
      <c r="Q23" s="630" t="s">
        <v>170</v>
      </c>
      <c r="R23" s="386"/>
      <c r="S23" s="386"/>
      <c r="T23" s="386"/>
      <c r="U23" s="386"/>
      <c r="V23" s="386"/>
      <c r="W23" s="386"/>
      <c r="X23" s="386"/>
      <c r="Y23" s="627"/>
      <c r="AE23" s="466" t="s">
        <v>2610</v>
      </c>
      <c r="AF23" s="464" t="s">
        <v>3252</v>
      </c>
      <c r="AG23" s="466" t="s">
        <v>3256</v>
      </c>
      <c r="AH23" s="466" t="s">
        <v>2617</v>
      </c>
      <c r="AI23" s="464" t="s">
        <v>3270</v>
      </c>
      <c r="AJ23" s="464" t="s">
        <v>2613</v>
      </c>
      <c r="AK23" s="466" t="s">
        <v>2614</v>
      </c>
      <c r="AL23" s="261"/>
      <c r="AM23" s="112"/>
    </row>
    <row r="24" spans="1:39" ht="33" customHeight="1">
      <c r="C24" s="320"/>
      <c r="D24" s="320"/>
      <c r="E24" s="320"/>
      <c r="F24" s="320"/>
      <c r="G24" s="320"/>
      <c r="N24" s="345"/>
      <c r="O24" s="558" t="s">
        <v>3118</v>
      </c>
      <c r="P24" s="562" t="s">
        <v>1042</v>
      </c>
      <c r="Q24" s="562" t="s">
        <v>1042</v>
      </c>
      <c r="R24" s="562" t="s">
        <v>1042</v>
      </c>
      <c r="S24" s="562" t="s">
        <v>1042</v>
      </c>
      <c r="T24" s="562" t="s">
        <v>1042</v>
      </c>
      <c r="U24" s="562" t="s">
        <v>1042</v>
      </c>
      <c r="V24" s="562" t="s">
        <v>1042</v>
      </c>
      <c r="W24" s="562" t="s">
        <v>1042</v>
      </c>
      <c r="X24" s="562" t="s">
        <v>1042</v>
      </c>
      <c r="Y24" s="631" t="s">
        <v>1042</v>
      </c>
      <c r="AF24" s="464" t="s">
        <v>2611</v>
      </c>
      <c r="AG24" s="466" t="s">
        <v>2616</v>
      </c>
      <c r="AH24" s="466" t="s">
        <v>2620</v>
      </c>
      <c r="AI24" s="464" t="s">
        <v>2618</v>
      </c>
      <c r="AJ24" s="261"/>
      <c r="AK24" s="261"/>
      <c r="AL24" s="261"/>
      <c r="AM24" s="112"/>
    </row>
    <row r="25" spans="1:39" ht="31.5" customHeight="1">
      <c r="A25" s="9">
        <f>SUM(B25:H25)</f>
        <v>36</v>
      </c>
      <c r="B25" s="9">
        <v>3</v>
      </c>
      <c r="C25" s="9">
        <v>6</v>
      </c>
      <c r="D25" s="9">
        <v>6</v>
      </c>
      <c r="E25" s="9">
        <v>6</v>
      </c>
      <c r="F25" s="9">
        <v>6</v>
      </c>
      <c r="G25" s="9">
        <v>6</v>
      </c>
      <c r="H25" s="9">
        <v>3</v>
      </c>
      <c r="N25" s="345"/>
      <c r="O25" s="579">
        <f>SUM(P25:Y25)</f>
        <v>60</v>
      </c>
      <c r="P25" s="578">
        <v>6</v>
      </c>
      <c r="Q25" s="578">
        <v>6</v>
      </c>
      <c r="R25" s="578">
        <v>6</v>
      </c>
      <c r="S25" s="578">
        <v>6</v>
      </c>
      <c r="T25" s="578">
        <v>6</v>
      </c>
      <c r="U25" s="578">
        <v>6</v>
      </c>
      <c r="V25" s="578">
        <v>6</v>
      </c>
      <c r="W25" s="578">
        <v>6</v>
      </c>
      <c r="X25" s="578">
        <v>6</v>
      </c>
      <c r="Y25" s="578">
        <v>6</v>
      </c>
      <c r="AE25" s="486"/>
      <c r="AF25" s="544" t="s">
        <v>2615</v>
      </c>
      <c r="AG25" s="466" t="s">
        <v>2619</v>
      </c>
      <c r="AI25" s="464" t="s">
        <v>2621</v>
      </c>
      <c r="AJ25" s="441"/>
      <c r="AK25" s="261"/>
      <c r="AL25" s="471"/>
      <c r="AM25" s="112"/>
    </row>
    <row r="26" spans="1:39" ht="14.45" customHeight="1">
      <c r="A26" s="180" t="s">
        <v>1072</v>
      </c>
      <c r="N26" s="345"/>
      <c r="O26" s="180" t="s">
        <v>1072</v>
      </c>
      <c r="P26" s="180">
        <v>38</v>
      </c>
      <c r="Q26" s="180">
        <v>41</v>
      </c>
      <c r="R26" s="180">
        <v>46</v>
      </c>
      <c r="S26" s="180">
        <v>50</v>
      </c>
      <c r="T26" s="180">
        <v>2</v>
      </c>
      <c r="U26" s="180">
        <v>7</v>
      </c>
      <c r="V26" s="180">
        <v>11</v>
      </c>
      <c r="W26" s="180">
        <v>15</v>
      </c>
      <c r="X26" s="180">
        <v>19</v>
      </c>
      <c r="Y26" s="180">
        <v>23</v>
      </c>
      <c r="AD26" s="571">
        <f>SUM(AE26:AK26)</f>
        <v>42</v>
      </c>
      <c r="AE26" s="587">
        <v>4</v>
      </c>
      <c r="AF26" s="580">
        <v>8</v>
      </c>
      <c r="AG26" s="580">
        <v>8</v>
      </c>
      <c r="AH26" s="580">
        <v>6</v>
      </c>
      <c r="AI26" s="580">
        <v>8</v>
      </c>
      <c r="AJ26" s="580">
        <v>4</v>
      </c>
      <c r="AK26" s="580">
        <v>4</v>
      </c>
      <c r="AM26" s="112"/>
    </row>
    <row r="27" spans="1:39" ht="14.45" customHeight="1">
      <c r="A27" s="198"/>
      <c r="N27" s="345"/>
      <c r="P27" s="393" t="s">
        <v>1042</v>
      </c>
      <c r="Q27" s="393" t="s">
        <v>1042</v>
      </c>
      <c r="R27" s="393" t="s">
        <v>1042</v>
      </c>
      <c r="S27" s="393" t="s">
        <v>1042</v>
      </c>
      <c r="T27" s="393" t="s">
        <v>1042</v>
      </c>
      <c r="U27" s="393" t="s">
        <v>1042</v>
      </c>
      <c r="V27" s="393" t="s">
        <v>1042</v>
      </c>
      <c r="W27" s="393" t="s">
        <v>1042</v>
      </c>
      <c r="X27" s="393" t="s">
        <v>1042</v>
      </c>
      <c r="Y27" s="393" t="s">
        <v>1042</v>
      </c>
      <c r="AE27" s="261"/>
      <c r="AF27" s="261"/>
      <c r="AH27" s="261"/>
      <c r="AI27" s="261"/>
      <c r="AJ27" s="261"/>
      <c r="AK27" s="261"/>
      <c r="AL27" s="261"/>
      <c r="AM27" s="112"/>
    </row>
    <row r="28" spans="1:39" ht="15.75">
      <c r="A28" s="258" t="s">
        <v>170</v>
      </c>
      <c r="B28" s="23" t="s">
        <v>27</v>
      </c>
      <c r="N28" s="345"/>
      <c r="O28" s="258" t="s">
        <v>170</v>
      </c>
      <c r="P28" s="180" t="s">
        <v>1071</v>
      </c>
      <c r="AE28" s="469"/>
      <c r="AF28" s="261"/>
      <c r="AG28" s="261"/>
      <c r="AH28" s="261"/>
      <c r="AI28" s="261"/>
      <c r="AJ28" s="261"/>
      <c r="AK28" s="261"/>
      <c r="AL28" s="112"/>
      <c r="AM28" s="112"/>
    </row>
    <row r="29" spans="1:39" ht="33" customHeight="1">
      <c r="B29" s="75" t="s">
        <v>500</v>
      </c>
      <c r="C29" s="75" t="s">
        <v>501</v>
      </c>
      <c r="D29" s="75" t="s">
        <v>502</v>
      </c>
      <c r="E29" s="75" t="s">
        <v>503</v>
      </c>
      <c r="F29" s="75" t="s">
        <v>504</v>
      </c>
      <c r="G29" s="75" t="s">
        <v>505</v>
      </c>
      <c r="H29" s="75" t="s">
        <v>506</v>
      </c>
      <c r="I29" s="75" t="s">
        <v>507</v>
      </c>
      <c r="J29" s="75" t="s">
        <v>508</v>
      </c>
      <c r="K29" s="75" t="s">
        <v>509</v>
      </c>
      <c r="N29" s="345"/>
      <c r="P29" s="404" t="s">
        <v>507</v>
      </c>
      <c r="Q29" s="404" t="s">
        <v>3292</v>
      </c>
      <c r="R29" s="404" t="s">
        <v>3298</v>
      </c>
      <c r="AD29" s="542" t="s">
        <v>2944</v>
      </c>
      <c r="AE29" s="464" t="s">
        <v>2622</v>
      </c>
      <c r="AF29" s="261"/>
      <c r="AG29" s="464" t="s">
        <v>2623</v>
      </c>
      <c r="AH29" s="464" t="s">
        <v>2609</v>
      </c>
      <c r="AI29" s="261"/>
      <c r="AJ29" s="281"/>
      <c r="AK29" s="467"/>
      <c r="AL29" s="470"/>
      <c r="AM29" s="588"/>
    </row>
    <row r="30" spans="1:39" ht="33" customHeight="1">
      <c r="B30" s="75" t="s">
        <v>510</v>
      </c>
      <c r="C30" s="75" t="s">
        <v>511</v>
      </c>
      <c r="D30" s="75" t="s">
        <v>512</v>
      </c>
      <c r="E30" s="75" t="s">
        <v>513</v>
      </c>
      <c r="F30" s="75" t="s">
        <v>514</v>
      </c>
      <c r="G30" s="75" t="s">
        <v>515</v>
      </c>
      <c r="H30" s="75" t="s">
        <v>516</v>
      </c>
      <c r="I30" s="75" t="s">
        <v>517</v>
      </c>
      <c r="J30" s="75" t="s">
        <v>518</v>
      </c>
      <c r="K30" s="75" t="s">
        <v>519</v>
      </c>
      <c r="N30" s="345"/>
      <c r="P30" s="404" t="s">
        <v>517</v>
      </c>
      <c r="Q30" s="404" t="s">
        <v>3293</v>
      </c>
      <c r="R30" s="404" t="s">
        <v>3299</v>
      </c>
      <c r="AE30" s="464" t="s">
        <v>2624</v>
      </c>
      <c r="AF30" s="464" t="s">
        <v>2625</v>
      </c>
      <c r="AG30" s="464" t="s">
        <v>2626</v>
      </c>
      <c r="AH30" s="261"/>
      <c r="AI30" s="261"/>
      <c r="AJ30" s="281"/>
      <c r="AK30" s="288"/>
      <c r="AL30" s="470"/>
      <c r="AM30" s="588"/>
    </row>
    <row r="31" spans="1:39" ht="33" customHeight="1">
      <c r="B31" s="75" t="s">
        <v>520</v>
      </c>
      <c r="C31" s="24"/>
      <c r="D31" s="75" t="s">
        <v>521</v>
      </c>
      <c r="E31" s="24"/>
      <c r="F31" s="24"/>
      <c r="G31" s="76" t="s">
        <v>522</v>
      </c>
      <c r="H31" s="72" t="s">
        <v>523</v>
      </c>
      <c r="I31" s="72" t="s">
        <v>524</v>
      </c>
      <c r="J31" s="72" t="s">
        <v>525</v>
      </c>
      <c r="K31" s="72" t="s">
        <v>526</v>
      </c>
      <c r="N31" s="345"/>
      <c r="P31" s="401" t="s">
        <v>524</v>
      </c>
      <c r="Q31" s="404" t="s">
        <v>3294</v>
      </c>
      <c r="R31" s="404" t="s">
        <v>3300</v>
      </c>
      <c r="AE31" s="464" t="s">
        <v>2627</v>
      </c>
      <c r="AF31" s="464" t="s">
        <v>2628</v>
      </c>
      <c r="AG31" s="464" t="s">
        <v>2629</v>
      </c>
      <c r="AH31" s="261"/>
      <c r="AI31" s="261"/>
      <c r="AJ31" s="441"/>
      <c r="AK31" s="261"/>
      <c r="AL31" s="471"/>
      <c r="AM31" s="112"/>
    </row>
    <row r="32" spans="1:39" ht="33" customHeight="1">
      <c r="B32" s="75" t="s">
        <v>527</v>
      </c>
      <c r="C32" s="24"/>
      <c r="D32" s="75" t="s">
        <v>528</v>
      </c>
      <c r="E32" s="24"/>
      <c r="F32" s="24"/>
      <c r="G32" s="76" t="s">
        <v>529</v>
      </c>
      <c r="H32" s="72" t="s">
        <v>530</v>
      </c>
      <c r="K32" s="72" t="s">
        <v>531</v>
      </c>
      <c r="N32" s="345"/>
      <c r="P32" s="404" t="s">
        <v>3289</v>
      </c>
      <c r="Q32" s="404" t="s">
        <v>3295</v>
      </c>
      <c r="R32" s="404" t="s">
        <v>3301</v>
      </c>
      <c r="AD32" s="586">
        <f>SUM(AE32:AK32)</f>
        <v>18</v>
      </c>
      <c r="AE32" s="578">
        <v>6</v>
      </c>
      <c r="AF32" s="578">
        <v>4</v>
      </c>
      <c r="AG32" s="578">
        <v>6</v>
      </c>
      <c r="AH32" s="578">
        <v>2</v>
      </c>
      <c r="AI32" s="578"/>
      <c r="AJ32" s="578"/>
      <c r="AK32" s="578"/>
    </row>
    <row r="33" spans="1:39" ht="33" customHeight="1">
      <c r="B33" s="75" t="s">
        <v>532</v>
      </c>
      <c r="C33" s="24"/>
      <c r="D33" s="75" t="s">
        <v>533</v>
      </c>
      <c r="E33" s="24"/>
      <c r="F33" s="24"/>
      <c r="G33" s="76" t="s">
        <v>534</v>
      </c>
      <c r="H33" s="72" t="s">
        <v>535</v>
      </c>
      <c r="K33" s="72" t="s">
        <v>536</v>
      </c>
      <c r="N33" s="345"/>
      <c r="P33" s="404" t="s">
        <v>3290</v>
      </c>
      <c r="Q33" s="404" t="s">
        <v>3296</v>
      </c>
    </row>
    <row r="34" spans="1:39" ht="33" customHeight="1">
      <c r="B34" s="24"/>
      <c r="C34" s="24"/>
      <c r="D34" s="24"/>
      <c r="E34" s="24"/>
      <c r="F34" s="24"/>
      <c r="H34" s="72" t="s">
        <v>537</v>
      </c>
      <c r="K34" s="72" t="s">
        <v>538</v>
      </c>
      <c r="N34" s="345"/>
      <c r="P34" s="404" t="s">
        <v>3291</v>
      </c>
      <c r="Q34" s="404" t="s">
        <v>3297</v>
      </c>
    </row>
    <row r="35" spans="1:39" ht="33" customHeight="1">
      <c r="B35" s="24"/>
      <c r="C35" s="24"/>
      <c r="D35" s="24"/>
      <c r="E35" s="24"/>
      <c r="F35" s="24"/>
      <c r="H35" s="72" t="s">
        <v>539</v>
      </c>
      <c r="K35" s="72" t="s">
        <v>540</v>
      </c>
      <c r="N35" s="345"/>
      <c r="O35" s="558" t="s">
        <v>3118</v>
      </c>
      <c r="P35" s="560" t="s">
        <v>1042</v>
      </c>
      <c r="Q35" s="631" t="s">
        <v>1042</v>
      </c>
      <c r="R35" s="580" t="s">
        <v>1042</v>
      </c>
    </row>
    <row r="36" spans="1:39" ht="12.75">
      <c r="A36" s="9">
        <f>SUM(B36:K36)</f>
        <v>46</v>
      </c>
      <c r="B36" s="9">
        <v>6</v>
      </c>
      <c r="C36" s="9">
        <v>2</v>
      </c>
      <c r="D36" s="9">
        <v>5</v>
      </c>
      <c r="E36" s="9">
        <v>2</v>
      </c>
      <c r="F36" s="9">
        <v>2</v>
      </c>
      <c r="G36" s="9">
        <v>6</v>
      </c>
      <c r="H36" s="9">
        <v>8</v>
      </c>
      <c r="I36" s="9">
        <v>3</v>
      </c>
      <c r="J36" s="9">
        <v>4</v>
      </c>
      <c r="K36" s="9">
        <v>8</v>
      </c>
      <c r="N36" s="345"/>
      <c r="O36" s="579">
        <f>SUM(P36:V36)</f>
        <v>16</v>
      </c>
      <c r="P36" s="578">
        <v>6</v>
      </c>
      <c r="Q36" s="578">
        <v>6</v>
      </c>
      <c r="R36" s="580">
        <v>4</v>
      </c>
    </row>
    <row r="37" spans="1:39" ht="15" customHeight="1">
      <c r="A37" s="180" t="s">
        <v>1072</v>
      </c>
      <c r="N37" s="345"/>
      <c r="O37" s="180" t="s">
        <v>1072</v>
      </c>
      <c r="P37" s="180">
        <v>42</v>
      </c>
      <c r="Q37" s="180">
        <v>4</v>
      </c>
      <c r="R37" s="180">
        <v>5</v>
      </c>
      <c r="S37" s="198"/>
      <c r="T37" s="198"/>
      <c r="U37" s="198"/>
      <c r="V37" s="198"/>
    </row>
    <row r="38" spans="1:39" ht="18.75">
      <c r="O38" s="557">
        <f>O13+O25+O36</f>
        <v>152</v>
      </c>
      <c r="P38" s="393" t="s">
        <v>1042</v>
      </c>
      <c r="Q38" s="393" t="s">
        <v>1042</v>
      </c>
      <c r="AD38" s="590">
        <f>AD32+AD26+AD21+AD13+AD6</f>
        <v>148</v>
      </c>
      <c r="AM38" s="589"/>
    </row>
    <row r="39" spans="1:39" s="24" customFormat="1" ht="37.5" customHeight="1">
      <c r="O39" s="555" t="s">
        <v>2946</v>
      </c>
      <c r="AC39" s="337"/>
      <c r="AD39" s="556" t="s">
        <v>2947</v>
      </c>
    </row>
    <row r="40" spans="1:39" s="24" customFormat="1">
      <c r="AC40" s="337"/>
    </row>
    <row r="41" spans="1:39" s="24" customFormat="1">
      <c r="AC41" s="337"/>
    </row>
    <row r="42" spans="1:39" s="24" customFormat="1">
      <c r="AC42" s="337"/>
    </row>
    <row r="43" spans="1:39" s="24" customFormat="1">
      <c r="AC43" s="337"/>
    </row>
    <row r="44" spans="1:39" s="24" customFormat="1">
      <c r="AC44" s="337"/>
    </row>
    <row r="45" spans="1:39" s="24" customFormat="1">
      <c r="AC45" s="337"/>
    </row>
    <row r="46" spans="1:39" s="24" customFormat="1">
      <c r="AC46" s="337"/>
    </row>
    <row r="47" spans="1:39" s="24" customFormat="1">
      <c r="AC47" s="337"/>
    </row>
    <row r="48" spans="1:39" s="24" customFormat="1">
      <c r="AC48" s="337"/>
    </row>
    <row r="49" spans="29:29" s="24" customFormat="1">
      <c r="AC49" s="337"/>
    </row>
    <row r="50" spans="29:29" s="24" customFormat="1">
      <c r="AC50" s="337"/>
    </row>
    <row r="51" spans="29:29" s="24" customFormat="1">
      <c r="AC51" s="337"/>
    </row>
    <row r="52" spans="29:29" s="24" customFormat="1">
      <c r="AC52" s="337"/>
    </row>
    <row r="53" spans="29:29" s="24" customFormat="1">
      <c r="AC53" s="337"/>
    </row>
    <row r="54" spans="29:29" s="24" customFormat="1">
      <c r="AC54" s="337"/>
    </row>
    <row r="55" spans="29:29" s="24" customFormat="1">
      <c r="AC55" s="337"/>
    </row>
    <row r="56" spans="29:29" s="24" customFormat="1">
      <c r="AC56" s="337"/>
    </row>
    <row r="57" spans="29:29" s="24" customFormat="1">
      <c r="AC57" s="337"/>
    </row>
    <row r="58" spans="29:29" s="24" customFormat="1">
      <c r="AC58" s="337"/>
    </row>
    <row r="59" spans="29:29" s="24" customFormat="1">
      <c r="AC59" s="337"/>
    </row>
    <row r="60" spans="29:29" s="24" customFormat="1">
      <c r="AC60" s="337"/>
    </row>
    <row r="61" spans="29:29" s="24" customFormat="1">
      <c r="AC61" s="337"/>
    </row>
    <row r="62" spans="29:29" s="24" customFormat="1">
      <c r="AC62" s="337"/>
    </row>
    <row r="63" spans="29:29" s="24" customFormat="1">
      <c r="AC63" s="337"/>
    </row>
    <row r="64" spans="29:29" s="24" customFormat="1">
      <c r="AC64" s="337"/>
    </row>
    <row r="65" spans="3:29" s="24" customFormat="1">
      <c r="AC65" s="337"/>
    </row>
    <row r="66" spans="3:29" s="24" customFormat="1">
      <c r="AC66" s="337"/>
    </row>
    <row r="67" spans="3:29" s="24" customFormat="1">
      <c r="AC67" s="337"/>
    </row>
    <row r="68" spans="3:29" s="24" customFormat="1">
      <c r="AC68" s="337"/>
    </row>
    <row r="69" spans="3:29" s="24" customFormat="1">
      <c r="AC69" s="337"/>
    </row>
    <row r="70" spans="3:29" s="24" customFormat="1">
      <c r="AC70" s="337"/>
    </row>
    <row r="71" spans="3:29" s="24" customFormat="1">
      <c r="AC71" s="337"/>
    </row>
    <row r="72" spans="3:29" s="24" customFormat="1">
      <c r="AC72" s="337"/>
    </row>
    <row r="73" spans="3:29" s="24" customFormat="1">
      <c r="AC73" s="337"/>
    </row>
    <row r="74" spans="3:29" s="24" customFormat="1">
      <c r="AC74" s="337"/>
    </row>
    <row r="75" spans="3:29" s="24" customFormat="1">
      <c r="AC75" s="337"/>
    </row>
    <row r="76" spans="3:29" s="24" customFormat="1">
      <c r="AC76" s="337"/>
    </row>
    <row r="77" spans="3:29" s="24" customFormat="1">
      <c r="AC77" s="337"/>
    </row>
    <row r="78" spans="3:29" s="24" customFormat="1">
      <c r="AC78" s="337"/>
    </row>
    <row r="79" spans="3:29" s="24" customFormat="1">
      <c r="C79" s="29"/>
      <c r="AC79" s="337"/>
    </row>
    <row r="80" spans="3:29" s="24" customFormat="1">
      <c r="C80" s="29"/>
      <c r="AC80" s="337"/>
    </row>
    <row r="81" spans="2:29" s="24" customFormat="1">
      <c r="AC81" s="337"/>
    </row>
    <row r="82" spans="2:29" s="24" customFormat="1" ht="15.75">
      <c r="B82" s="77"/>
      <c r="C82" s="38"/>
      <c r="D82" s="38"/>
      <c r="E82" s="38"/>
      <c r="AC82" s="337"/>
    </row>
    <row r="83" spans="2:29" s="24" customFormat="1" ht="15.75">
      <c r="B83" s="78"/>
      <c r="C83" s="38"/>
      <c r="D83" s="38"/>
      <c r="E83" s="38"/>
      <c r="AC83" s="337"/>
    </row>
    <row r="84" spans="2:29" s="24" customFormat="1" ht="15.75">
      <c r="B84" s="78"/>
      <c r="C84" s="38"/>
      <c r="D84" s="38"/>
      <c r="E84" s="38"/>
      <c r="AC84" s="337"/>
    </row>
    <row r="85" spans="2:29" s="24" customFormat="1" ht="15.75">
      <c r="B85" s="78"/>
      <c r="C85" s="38"/>
      <c r="D85" s="38"/>
      <c r="E85" s="38"/>
      <c r="AC85" s="337"/>
    </row>
    <row r="86" spans="2:29" ht="15.75">
      <c r="B86" s="79"/>
      <c r="C86" s="51"/>
      <c r="D86" s="51"/>
      <c r="E86" s="51"/>
    </row>
    <row r="87" spans="2:29" ht="15.75">
      <c r="B87" s="23"/>
      <c r="C87" s="51"/>
      <c r="D87" s="51"/>
      <c r="E87" s="51"/>
    </row>
  </sheetData>
  <phoneticPr fontId="67"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sheetPr>
  <dimension ref="A1:V156"/>
  <sheetViews>
    <sheetView topLeftCell="K1" workbookViewId="0">
      <pane ySplit="2" topLeftCell="A3" activePane="bottomLeft" state="frozen"/>
      <selection pane="bottomLeft" activeCell="O4" sqref="O4:O8"/>
    </sheetView>
  </sheetViews>
  <sheetFormatPr defaultColWidth="10.875" defaultRowHeight="11.25"/>
  <cols>
    <col min="1" max="1" width="9.5" style="9" customWidth="1"/>
    <col min="2" max="7" width="3.625" style="545" customWidth="1"/>
    <col min="8" max="9" width="5.375" style="545" customWidth="1"/>
    <col min="10" max="10" width="17.125" style="545" customWidth="1"/>
    <col min="11" max="11" width="30.625" style="9" customWidth="1"/>
    <col min="12" max="12" width="119.125" style="9" customWidth="1"/>
    <col min="13" max="17" width="10.875" style="9"/>
    <col min="18" max="23" width="12.375" style="9" customWidth="1"/>
    <col min="24" max="16384" width="10.875" style="9"/>
  </cols>
  <sheetData>
    <row r="1" spans="1:22" ht="15.75">
      <c r="A1" s="258" t="s">
        <v>27</v>
      </c>
      <c r="B1" s="757"/>
      <c r="C1" s="757"/>
      <c r="D1" s="757"/>
      <c r="E1" s="757"/>
      <c r="F1" s="757"/>
      <c r="G1" s="102"/>
      <c r="H1" s="798" t="s">
        <v>3573</v>
      </c>
      <c r="I1" s="799" t="s">
        <v>3574</v>
      </c>
      <c r="J1" s="824"/>
      <c r="K1" s="23" t="s">
        <v>3577</v>
      </c>
    </row>
    <row r="2" spans="1:22" ht="15.75">
      <c r="A2" s="119" t="s">
        <v>1039</v>
      </c>
      <c r="B2" s="758" t="s">
        <v>3481</v>
      </c>
      <c r="C2" s="758" t="s">
        <v>3506</v>
      </c>
      <c r="D2" s="758" t="s">
        <v>3505</v>
      </c>
      <c r="E2" s="758" t="s">
        <v>3504</v>
      </c>
      <c r="F2" s="758" t="s">
        <v>3551</v>
      </c>
      <c r="G2" s="758" t="s">
        <v>3550</v>
      </c>
      <c r="H2" s="758" t="s">
        <v>1062</v>
      </c>
      <c r="I2" s="758" t="s">
        <v>1062</v>
      </c>
      <c r="J2" s="758" t="s">
        <v>3553</v>
      </c>
      <c r="K2" s="119" t="s">
        <v>1037</v>
      </c>
      <c r="L2" s="119" t="s">
        <v>1040</v>
      </c>
      <c r="M2" s="1268" t="s">
        <v>3699</v>
      </c>
      <c r="N2" s="1265"/>
      <c r="O2" s="119" t="s">
        <v>2964</v>
      </c>
    </row>
    <row r="3" spans="1:22" ht="12" customHeight="1">
      <c r="A3" s="152">
        <v>1</v>
      </c>
      <c r="B3" s="195">
        <v>2</v>
      </c>
      <c r="C3" s="195"/>
      <c r="D3" s="195"/>
      <c r="E3" s="195"/>
      <c r="F3" s="195"/>
      <c r="G3" s="195">
        <v>2</v>
      </c>
      <c r="H3" s="838">
        <v>2</v>
      </c>
      <c r="I3" s="837">
        <v>2</v>
      </c>
      <c r="J3" s="933" t="s">
        <v>3650</v>
      </c>
      <c r="K3" s="632" t="s">
        <v>3149</v>
      </c>
      <c r="L3" s="154" t="s">
        <v>1045</v>
      </c>
      <c r="M3" s="1264" t="s">
        <v>3858</v>
      </c>
      <c r="N3" s="1265"/>
      <c r="O3" s="841">
        <f>152-15</f>
        <v>137</v>
      </c>
    </row>
    <row r="4" spans="1:22" ht="12" customHeight="1">
      <c r="A4" s="152">
        <v>2</v>
      </c>
      <c r="B4" s="195"/>
      <c r="C4" s="195"/>
      <c r="D4" s="195"/>
      <c r="E4" s="195"/>
      <c r="F4" s="195"/>
      <c r="G4" s="195"/>
      <c r="H4" s="195"/>
      <c r="I4" s="195"/>
      <c r="J4" s="933"/>
      <c r="K4" s="632" t="s">
        <v>3150</v>
      </c>
      <c r="L4" s="154" t="s">
        <v>1046</v>
      </c>
      <c r="M4" s="1264" t="s">
        <v>3859</v>
      </c>
      <c r="N4" s="1265"/>
      <c r="O4" s="841"/>
    </row>
    <row r="5" spans="1:22" ht="12" customHeight="1">
      <c r="A5" s="152">
        <v>3</v>
      </c>
      <c r="B5" s="195"/>
      <c r="C5" s="195"/>
      <c r="D5" s="195">
        <v>4</v>
      </c>
      <c r="E5" s="195"/>
      <c r="F5" s="195"/>
      <c r="G5" s="195">
        <v>4</v>
      </c>
      <c r="H5" s="195"/>
      <c r="I5" s="195"/>
      <c r="J5" s="933"/>
      <c r="K5" s="632" t="s">
        <v>3151</v>
      </c>
      <c r="L5" s="143"/>
      <c r="M5" s="1264" t="s">
        <v>3857</v>
      </c>
      <c r="N5" s="1265"/>
      <c r="O5" s="841"/>
    </row>
    <row r="6" spans="1:22" ht="12" customHeight="1">
      <c r="A6" s="152">
        <v>4</v>
      </c>
      <c r="B6" s="195"/>
      <c r="C6" s="195"/>
      <c r="D6" s="195"/>
      <c r="E6" s="195"/>
      <c r="F6" s="195"/>
      <c r="G6" s="195"/>
      <c r="H6" s="195"/>
      <c r="I6" s="195"/>
      <c r="J6" s="933"/>
      <c r="K6" s="632" t="s">
        <v>3152</v>
      </c>
      <c r="L6" s="143"/>
      <c r="M6" s="1264" t="s">
        <v>3860</v>
      </c>
      <c r="N6" s="1265"/>
      <c r="O6" s="841"/>
    </row>
    <row r="7" spans="1:22" ht="12" customHeight="1">
      <c r="A7" s="152">
        <v>5</v>
      </c>
      <c r="B7" s="195"/>
      <c r="C7" s="195"/>
      <c r="D7" s="195"/>
      <c r="E7" s="195"/>
      <c r="F7" s="195"/>
      <c r="G7" s="195"/>
      <c r="H7" s="195"/>
      <c r="I7" s="195"/>
      <c r="J7" s="933"/>
      <c r="K7" s="632" t="s">
        <v>3153</v>
      </c>
      <c r="L7" s="143"/>
      <c r="M7" s="1264" t="s">
        <v>3861</v>
      </c>
      <c r="N7" s="1265"/>
      <c r="O7" s="841"/>
    </row>
    <row r="8" spans="1:22" ht="12" customHeight="1">
      <c r="A8" s="152">
        <v>6</v>
      </c>
      <c r="B8" s="195"/>
      <c r="C8" s="195"/>
      <c r="D8" s="195"/>
      <c r="E8" s="195"/>
      <c r="F8" s="195"/>
      <c r="G8" s="195"/>
      <c r="H8" s="195"/>
      <c r="I8" s="195"/>
      <c r="J8" s="933"/>
      <c r="K8" s="632" t="s">
        <v>3154</v>
      </c>
      <c r="L8" s="143"/>
      <c r="M8" s="1264" t="s">
        <v>3862</v>
      </c>
      <c r="N8" s="1265"/>
      <c r="O8" s="841"/>
    </row>
    <row r="9" spans="1:22" ht="12" customHeight="1">
      <c r="A9" s="152">
        <v>7</v>
      </c>
      <c r="B9" s="195">
        <v>2</v>
      </c>
      <c r="C9" s="195"/>
      <c r="D9" s="195"/>
      <c r="E9" s="195"/>
      <c r="F9" s="195"/>
      <c r="G9" s="195">
        <v>2</v>
      </c>
      <c r="H9" s="195"/>
      <c r="I9" s="195"/>
      <c r="J9" s="933"/>
      <c r="K9" s="632" t="s">
        <v>3155</v>
      </c>
      <c r="L9" s="143"/>
      <c r="M9" s="1264" t="s">
        <v>3863</v>
      </c>
      <c r="N9" s="1265"/>
      <c r="O9" s="841">
        <v>15</v>
      </c>
      <c r="S9" s="24"/>
      <c r="T9" s="29"/>
      <c r="U9" s="24"/>
      <c r="V9" s="24"/>
    </row>
    <row r="10" spans="1:22" ht="12" customHeight="1">
      <c r="A10" s="152">
        <v>8</v>
      </c>
      <c r="B10" s="195"/>
      <c r="C10" s="195"/>
      <c r="D10" s="195"/>
      <c r="E10" s="195"/>
      <c r="F10" s="195"/>
      <c r="G10" s="195"/>
      <c r="H10" s="195"/>
      <c r="I10" s="195"/>
      <c r="J10" s="933"/>
      <c r="K10" s="632" t="s">
        <v>3156</v>
      </c>
      <c r="L10" s="143"/>
      <c r="S10" s="24"/>
      <c r="T10" s="29"/>
      <c r="U10" s="24"/>
      <c r="V10" s="24"/>
    </row>
    <row r="11" spans="1:22" ht="12" customHeight="1">
      <c r="A11" s="152">
        <v>9</v>
      </c>
      <c r="B11" s="195"/>
      <c r="C11" s="195"/>
      <c r="D11" s="195">
        <v>2</v>
      </c>
      <c r="E11" s="195"/>
      <c r="F11" s="195"/>
      <c r="G11" s="195">
        <v>2</v>
      </c>
      <c r="H11" s="195"/>
      <c r="I11" s="195"/>
      <c r="J11" s="933"/>
      <c r="K11" s="632" t="s">
        <v>3157</v>
      </c>
      <c r="L11" s="143"/>
    </row>
    <row r="12" spans="1:22" ht="12" customHeight="1">
      <c r="A12" s="152">
        <v>10</v>
      </c>
      <c r="B12" s="195"/>
      <c r="C12" s="195"/>
      <c r="D12" s="195"/>
      <c r="E12" s="195"/>
      <c r="F12" s="195"/>
      <c r="G12" s="195"/>
      <c r="H12" s="195"/>
      <c r="I12" s="195"/>
      <c r="J12" s="933"/>
      <c r="K12" s="632" t="s">
        <v>3158</v>
      </c>
      <c r="L12" s="143"/>
    </row>
    <row r="13" spans="1:22" ht="12" customHeight="1">
      <c r="A13" s="152">
        <v>11</v>
      </c>
      <c r="B13" s="195">
        <v>2</v>
      </c>
      <c r="C13" s="195"/>
      <c r="D13" s="195"/>
      <c r="E13" s="195"/>
      <c r="F13" s="195"/>
      <c r="G13" s="195">
        <v>2</v>
      </c>
      <c r="H13" s="195"/>
      <c r="I13" s="195"/>
      <c r="J13" s="933"/>
      <c r="K13" s="632" t="s">
        <v>3159</v>
      </c>
      <c r="L13" s="143" t="s">
        <v>2425</v>
      </c>
    </row>
    <row r="14" spans="1:22" ht="12" customHeight="1">
      <c r="A14" s="152">
        <v>12</v>
      </c>
      <c r="B14" s="195"/>
      <c r="C14" s="195"/>
      <c r="D14" s="195"/>
      <c r="E14" s="195"/>
      <c r="F14" s="195"/>
      <c r="G14" s="194"/>
      <c r="H14" s="194"/>
      <c r="I14" s="194"/>
      <c r="J14" s="933"/>
      <c r="K14" s="632" t="s">
        <v>3160</v>
      </c>
      <c r="L14" s="147" t="s">
        <v>2426</v>
      </c>
      <c r="M14" s="24"/>
      <c r="N14" s="24"/>
      <c r="O14" s="24"/>
      <c r="P14" s="24"/>
      <c r="Q14" s="24"/>
      <c r="R14" s="24"/>
      <c r="S14" s="24"/>
      <c r="T14" s="24"/>
      <c r="U14" s="24"/>
      <c r="V14" s="24"/>
    </row>
    <row r="15" spans="1:22" ht="12" customHeight="1">
      <c r="A15" s="152">
        <v>13</v>
      </c>
      <c r="B15" s="195"/>
      <c r="C15" s="195"/>
      <c r="D15" s="195">
        <v>2</v>
      </c>
      <c r="E15" s="195"/>
      <c r="F15" s="195"/>
      <c r="G15" s="194">
        <v>2</v>
      </c>
      <c r="H15" s="194"/>
      <c r="I15" s="194"/>
      <c r="J15" s="933"/>
      <c r="K15" s="632" t="s">
        <v>3161</v>
      </c>
      <c r="L15" s="147"/>
      <c r="M15" s="24"/>
      <c r="N15" s="24"/>
      <c r="O15" s="24"/>
      <c r="P15" s="24"/>
      <c r="Q15" s="24"/>
      <c r="R15" s="24"/>
      <c r="S15" s="24"/>
      <c r="T15" s="24"/>
      <c r="U15" s="24"/>
      <c r="V15" s="24"/>
    </row>
    <row r="16" spans="1:22" ht="12" customHeight="1">
      <c r="A16" s="152">
        <v>14</v>
      </c>
      <c r="B16" s="195"/>
      <c r="C16" s="195"/>
      <c r="D16" s="195"/>
      <c r="E16" s="195"/>
      <c r="F16" s="195"/>
      <c r="G16" s="774"/>
      <c r="H16" s="774"/>
      <c r="I16" s="774"/>
      <c r="J16" s="934"/>
      <c r="K16" s="632" t="s">
        <v>3162</v>
      </c>
      <c r="L16" s="147"/>
      <c r="M16" s="24"/>
      <c r="N16" s="24"/>
      <c r="O16" s="24"/>
      <c r="P16" s="24"/>
      <c r="Q16" s="24"/>
      <c r="R16" s="24"/>
      <c r="S16" s="24"/>
      <c r="T16" s="24"/>
      <c r="U16" s="24"/>
      <c r="V16" s="24"/>
    </row>
    <row r="17" spans="1:22" ht="12" customHeight="1">
      <c r="A17" s="152">
        <v>15</v>
      </c>
      <c r="B17" s="195"/>
      <c r="C17" s="195"/>
      <c r="D17" s="195"/>
      <c r="E17" s="195"/>
      <c r="F17" s="195">
        <v>2</v>
      </c>
      <c r="G17" s="194">
        <v>2</v>
      </c>
      <c r="H17" s="194">
        <v>2</v>
      </c>
      <c r="I17" s="837">
        <v>2</v>
      </c>
      <c r="J17" s="933" t="s">
        <v>3651</v>
      </c>
      <c r="K17" s="632" t="s">
        <v>3163</v>
      </c>
      <c r="L17" s="141"/>
      <c r="M17" s="29"/>
      <c r="N17" s="29"/>
      <c r="O17" s="29"/>
      <c r="P17" s="29"/>
      <c r="Q17" s="29"/>
      <c r="R17" s="24"/>
      <c r="S17" s="24"/>
      <c r="T17" s="24"/>
      <c r="U17" s="24"/>
      <c r="V17" s="24"/>
    </row>
    <row r="18" spans="1:22" ht="12" customHeight="1">
      <c r="A18" s="152">
        <v>16</v>
      </c>
      <c r="B18" s="195"/>
      <c r="C18" s="195"/>
      <c r="D18" s="195"/>
      <c r="E18" s="195"/>
      <c r="F18" s="195"/>
      <c r="G18" s="194"/>
      <c r="H18" s="194"/>
      <c r="I18" s="194"/>
      <c r="J18" s="933"/>
      <c r="K18" s="632" t="s">
        <v>3164</v>
      </c>
      <c r="L18" s="141"/>
      <c r="M18" s="29"/>
      <c r="N18" s="29"/>
      <c r="O18" s="29"/>
      <c r="P18" s="29"/>
      <c r="Q18" s="29"/>
      <c r="R18" s="24"/>
      <c r="S18" s="24"/>
      <c r="T18" s="24"/>
      <c r="U18" s="24"/>
      <c r="V18" s="24"/>
    </row>
    <row r="19" spans="1:22" ht="12" customHeight="1">
      <c r="A19" s="152">
        <v>17</v>
      </c>
      <c r="B19" s="195"/>
      <c r="C19" s="195">
        <v>2</v>
      </c>
      <c r="D19" s="195"/>
      <c r="E19" s="195"/>
      <c r="F19" s="195"/>
      <c r="G19" s="194">
        <v>2</v>
      </c>
      <c r="H19" s="194"/>
      <c r="I19" s="194"/>
      <c r="J19" s="933"/>
      <c r="K19" s="632" t="s">
        <v>3165</v>
      </c>
      <c r="L19" s="141"/>
      <c r="M19" s="29"/>
      <c r="N19" s="29"/>
      <c r="O19" s="29"/>
      <c r="P19" s="29"/>
      <c r="Q19" s="29"/>
      <c r="R19" s="24"/>
      <c r="S19" s="24"/>
      <c r="T19" s="24"/>
      <c r="U19" s="24"/>
      <c r="V19" s="24"/>
    </row>
    <row r="20" spans="1:22" ht="12" customHeight="1">
      <c r="A20" s="152">
        <v>18</v>
      </c>
      <c r="B20" s="195"/>
      <c r="C20" s="195"/>
      <c r="D20" s="195"/>
      <c r="E20" s="195"/>
      <c r="F20" s="195"/>
      <c r="G20" s="194"/>
      <c r="H20" s="194"/>
      <c r="I20" s="194"/>
      <c r="J20" s="933"/>
      <c r="K20" s="632" t="s">
        <v>3166</v>
      </c>
      <c r="L20" s="141"/>
      <c r="M20" s="29"/>
      <c r="N20" s="29"/>
      <c r="O20" s="29"/>
      <c r="P20" s="29"/>
      <c r="Q20" s="24"/>
      <c r="R20" s="24"/>
      <c r="S20" s="24"/>
      <c r="T20" s="24"/>
      <c r="U20" s="24"/>
      <c r="V20" s="24"/>
    </row>
    <row r="21" spans="1:22" ht="12" customHeight="1">
      <c r="A21" s="152">
        <v>19</v>
      </c>
      <c r="B21" s="195"/>
      <c r="C21" s="195"/>
      <c r="D21" s="195">
        <v>2</v>
      </c>
      <c r="E21" s="195"/>
      <c r="F21" s="195"/>
      <c r="G21" s="194">
        <v>2</v>
      </c>
      <c r="H21" s="194">
        <v>2</v>
      </c>
      <c r="I21" s="837">
        <v>2</v>
      </c>
      <c r="J21" s="933" t="s">
        <v>3558</v>
      </c>
      <c r="K21" s="632" t="s">
        <v>3167</v>
      </c>
      <c r="L21" s="141"/>
      <c r="M21" s="29"/>
      <c r="N21" s="29"/>
      <c r="O21" s="29"/>
      <c r="P21" s="29"/>
      <c r="Q21" s="24"/>
      <c r="R21" s="24"/>
      <c r="S21" s="24"/>
      <c r="T21" s="24"/>
      <c r="U21" s="24"/>
      <c r="V21" s="24"/>
    </row>
    <row r="22" spans="1:22" ht="12" customHeight="1">
      <c r="A22" s="152">
        <v>20</v>
      </c>
      <c r="B22" s="195"/>
      <c r="C22" s="195"/>
      <c r="D22" s="195"/>
      <c r="E22" s="195"/>
      <c r="F22" s="195"/>
      <c r="G22" s="194"/>
      <c r="H22" s="194"/>
      <c r="I22" s="194"/>
      <c r="J22" s="933"/>
      <c r="K22" s="632" t="s">
        <v>3168</v>
      </c>
      <c r="L22" s="141"/>
      <c r="M22" s="29"/>
      <c r="N22" s="29"/>
      <c r="O22" s="29"/>
      <c r="P22" s="29"/>
      <c r="Q22" s="24"/>
      <c r="R22" s="24"/>
      <c r="S22" s="24"/>
      <c r="T22" s="24"/>
      <c r="U22" s="24"/>
      <c r="V22" s="24"/>
    </row>
    <row r="23" spans="1:22" ht="12" customHeight="1">
      <c r="A23" s="152">
        <v>21</v>
      </c>
      <c r="B23" s="195"/>
      <c r="C23" s="195"/>
      <c r="D23" s="195">
        <v>4</v>
      </c>
      <c r="E23" s="195"/>
      <c r="F23" s="195"/>
      <c r="G23" s="194">
        <v>4</v>
      </c>
      <c r="H23" s="194"/>
      <c r="I23" s="194"/>
      <c r="J23" s="933"/>
      <c r="K23" s="632" t="s">
        <v>3169</v>
      </c>
      <c r="L23" s="147"/>
      <c r="M23" s="24"/>
      <c r="N23" s="24"/>
      <c r="O23" s="24"/>
      <c r="P23" s="24"/>
      <c r="Q23" s="24"/>
      <c r="R23" s="24"/>
      <c r="S23" s="24"/>
      <c r="T23" s="24"/>
      <c r="U23" s="24"/>
      <c r="V23" s="24"/>
    </row>
    <row r="24" spans="1:22" ht="12" customHeight="1">
      <c r="A24" s="152">
        <v>22</v>
      </c>
      <c r="B24" s="195"/>
      <c r="C24" s="195"/>
      <c r="D24" s="195"/>
      <c r="E24" s="195"/>
      <c r="F24" s="195"/>
      <c r="G24" s="194"/>
      <c r="H24" s="194"/>
      <c r="I24" s="194"/>
      <c r="J24" s="933"/>
      <c r="K24" s="632" t="s">
        <v>3170</v>
      </c>
      <c r="L24" s="147"/>
      <c r="M24" s="24"/>
      <c r="N24" s="24"/>
      <c r="O24" s="24"/>
      <c r="P24" s="24"/>
      <c r="Q24" s="24"/>
      <c r="R24" s="24"/>
      <c r="S24" s="24"/>
      <c r="T24" s="24"/>
      <c r="U24" s="24"/>
      <c r="V24" s="24"/>
    </row>
    <row r="25" spans="1:22" ht="12" customHeight="1">
      <c r="A25" s="152">
        <v>23</v>
      </c>
      <c r="B25" s="195"/>
      <c r="C25" s="195"/>
      <c r="D25" s="195"/>
      <c r="E25" s="195"/>
      <c r="F25" s="195"/>
      <c r="G25" s="774"/>
      <c r="H25" s="774"/>
      <c r="I25" s="774"/>
      <c r="J25" s="934"/>
      <c r="K25" s="632" t="s">
        <v>3171</v>
      </c>
      <c r="L25" s="147"/>
      <c r="M25" s="24"/>
      <c r="N25" s="24"/>
      <c r="O25" s="24"/>
      <c r="P25" s="24"/>
      <c r="Q25" s="24"/>
      <c r="R25" s="24"/>
      <c r="S25" s="24"/>
      <c r="T25" s="24"/>
      <c r="U25" s="24"/>
      <c r="V25" s="24"/>
    </row>
    <row r="26" spans="1:22" ht="12" customHeight="1">
      <c r="A26" s="152">
        <v>24</v>
      </c>
      <c r="B26" s="195"/>
      <c r="C26" s="195"/>
      <c r="D26" s="195"/>
      <c r="E26" s="195"/>
      <c r="F26" s="195"/>
      <c r="G26" s="194"/>
      <c r="H26" s="194"/>
      <c r="I26" s="194"/>
      <c r="J26" s="933"/>
      <c r="K26" s="632" t="s">
        <v>3172</v>
      </c>
      <c r="L26" s="141"/>
      <c r="M26" s="29"/>
      <c r="N26" s="29"/>
      <c r="O26" s="29"/>
      <c r="P26" s="29"/>
      <c r="Q26" s="29"/>
      <c r="R26" s="29"/>
      <c r="S26" s="29"/>
      <c r="T26" s="29"/>
      <c r="U26" s="24"/>
      <c r="V26" s="24"/>
    </row>
    <row r="27" spans="1:22" ht="12" customHeight="1">
      <c r="A27" s="152">
        <v>25</v>
      </c>
      <c r="B27" s="195"/>
      <c r="C27" s="195"/>
      <c r="D27" s="195"/>
      <c r="E27" s="195">
        <v>2</v>
      </c>
      <c r="F27" s="195"/>
      <c r="G27" s="194">
        <v>2</v>
      </c>
      <c r="H27" s="194"/>
      <c r="I27" s="194"/>
      <c r="J27" s="933"/>
      <c r="K27" s="632" t="s">
        <v>3173</v>
      </c>
      <c r="L27" s="141"/>
      <c r="M27" s="29"/>
      <c r="N27" s="29"/>
      <c r="O27" s="29"/>
      <c r="P27" s="29"/>
      <c r="Q27" s="29"/>
      <c r="R27" s="29"/>
      <c r="S27" s="29"/>
      <c r="T27" s="29"/>
      <c r="U27" s="24"/>
      <c r="V27" s="24"/>
    </row>
    <row r="28" spans="1:22" ht="12" customHeight="1">
      <c r="A28" s="152">
        <v>26</v>
      </c>
      <c r="B28" s="195"/>
      <c r="C28" s="195"/>
      <c r="D28" s="195"/>
      <c r="E28" s="195"/>
      <c r="F28" s="195"/>
      <c r="G28" s="194"/>
      <c r="H28" s="194"/>
      <c r="I28" s="194"/>
      <c r="J28" s="933"/>
      <c r="K28" s="632" t="s">
        <v>3174</v>
      </c>
      <c r="L28" s="147"/>
      <c r="M28" s="29"/>
      <c r="N28" s="24"/>
      <c r="O28" s="24"/>
      <c r="P28" s="29"/>
      <c r="Q28" s="29"/>
      <c r="R28" s="29"/>
      <c r="S28" s="29"/>
      <c r="T28" s="29"/>
      <c r="U28" s="24"/>
      <c r="V28" s="24"/>
    </row>
    <row r="29" spans="1:22" ht="12" customHeight="1">
      <c r="A29" s="152">
        <v>27</v>
      </c>
      <c r="B29" s="195">
        <v>2</v>
      </c>
      <c r="C29" s="195"/>
      <c r="D29" s="195"/>
      <c r="E29" s="195"/>
      <c r="F29" s="195"/>
      <c r="G29" s="194">
        <v>2</v>
      </c>
      <c r="H29" s="194">
        <v>2</v>
      </c>
      <c r="I29" s="837">
        <v>2</v>
      </c>
      <c r="J29" s="933" t="s">
        <v>3654</v>
      </c>
      <c r="K29" s="632" t="s">
        <v>3175</v>
      </c>
      <c r="L29" s="147"/>
      <c r="M29" s="29"/>
      <c r="N29" s="24"/>
      <c r="O29" s="24"/>
      <c r="P29" s="29"/>
      <c r="Q29" s="29"/>
      <c r="R29" s="24"/>
      <c r="S29" s="29"/>
      <c r="T29" s="29"/>
      <c r="U29" s="24"/>
      <c r="V29" s="24"/>
    </row>
    <row r="30" spans="1:22" ht="12" customHeight="1">
      <c r="A30" s="152">
        <v>28</v>
      </c>
      <c r="B30" s="195"/>
      <c r="C30" s="195"/>
      <c r="D30" s="195"/>
      <c r="E30" s="195"/>
      <c r="F30" s="195"/>
      <c r="G30" s="194"/>
      <c r="H30" s="194"/>
      <c r="I30" s="194"/>
      <c r="J30" s="933"/>
      <c r="K30" s="632" t="s">
        <v>3176</v>
      </c>
      <c r="L30" s="147"/>
      <c r="M30" s="29"/>
      <c r="N30" s="24"/>
      <c r="O30" s="24"/>
      <c r="P30" s="29"/>
      <c r="Q30" s="29"/>
      <c r="R30" s="24"/>
      <c r="S30" s="24"/>
      <c r="T30" s="29"/>
      <c r="U30" s="24"/>
      <c r="V30" s="24"/>
    </row>
    <row r="31" spans="1:22" ht="12" customHeight="1">
      <c r="A31" s="152">
        <v>29</v>
      </c>
      <c r="B31" s="195"/>
      <c r="C31" s="195">
        <v>2</v>
      </c>
      <c r="D31" s="195"/>
      <c r="E31" s="195"/>
      <c r="F31" s="195"/>
      <c r="G31" s="194">
        <v>2</v>
      </c>
      <c r="H31" s="194"/>
      <c r="I31" s="194"/>
      <c r="J31" s="933"/>
      <c r="K31" s="632" t="s">
        <v>3177</v>
      </c>
      <c r="L31" s="147"/>
      <c r="M31" s="29"/>
      <c r="N31" s="24"/>
      <c r="O31" s="24"/>
      <c r="P31" s="29"/>
      <c r="Q31" s="29"/>
      <c r="R31" s="24"/>
      <c r="S31" s="24"/>
      <c r="T31" s="29"/>
      <c r="U31" s="24"/>
      <c r="V31" s="24"/>
    </row>
    <row r="32" spans="1:22" ht="12" customHeight="1">
      <c r="A32" s="152">
        <v>30</v>
      </c>
      <c r="B32" s="195"/>
      <c r="C32" s="195"/>
      <c r="D32" s="195"/>
      <c r="E32" s="195"/>
      <c r="F32" s="195"/>
      <c r="G32" s="194"/>
      <c r="H32" s="194"/>
      <c r="I32" s="194"/>
      <c r="J32" s="933"/>
      <c r="K32" s="632" t="s">
        <v>3178</v>
      </c>
      <c r="L32" s="147"/>
      <c r="M32" s="24"/>
      <c r="N32" s="24"/>
      <c r="O32" s="24"/>
      <c r="P32" s="24"/>
      <c r="Q32" s="29"/>
      <c r="R32" s="24"/>
      <c r="S32" s="24"/>
      <c r="T32" s="29"/>
      <c r="U32" s="24"/>
      <c r="V32" s="24"/>
    </row>
    <row r="33" spans="1:22" ht="12" customHeight="1">
      <c r="A33" s="152">
        <v>31</v>
      </c>
      <c r="B33" s="195"/>
      <c r="C33" s="195"/>
      <c r="D33" s="195">
        <v>2</v>
      </c>
      <c r="E33" s="195"/>
      <c r="F33" s="195"/>
      <c r="G33" s="194">
        <v>2</v>
      </c>
      <c r="H33" s="194"/>
      <c r="I33" s="194"/>
      <c r="J33" s="933"/>
      <c r="K33" s="632" t="s">
        <v>3179</v>
      </c>
      <c r="L33" s="147"/>
      <c r="M33" s="24"/>
      <c r="N33" s="24"/>
      <c r="O33" s="24"/>
      <c r="P33" s="24"/>
      <c r="Q33" s="29"/>
      <c r="R33" s="24"/>
      <c r="S33" s="24"/>
      <c r="T33" s="29"/>
      <c r="U33" s="24"/>
      <c r="V33" s="24"/>
    </row>
    <row r="34" spans="1:22" ht="12" customHeight="1">
      <c r="A34" s="152">
        <v>32</v>
      </c>
      <c r="B34" s="195"/>
      <c r="C34" s="195"/>
      <c r="D34" s="195"/>
      <c r="E34" s="195"/>
      <c r="F34" s="195"/>
      <c r="G34" s="194"/>
      <c r="H34" s="194"/>
      <c r="I34" s="194"/>
      <c r="J34" s="933"/>
      <c r="K34" s="632" t="s">
        <v>3180</v>
      </c>
      <c r="L34" s="147"/>
      <c r="M34" s="24"/>
      <c r="N34" s="24"/>
      <c r="O34" s="24"/>
      <c r="P34" s="24"/>
      <c r="Q34" s="24"/>
      <c r="R34" s="24"/>
      <c r="S34" s="24"/>
      <c r="T34" s="24"/>
      <c r="U34" s="24"/>
      <c r="V34" s="24"/>
    </row>
    <row r="35" spans="1:22" ht="12" customHeight="1">
      <c r="A35" s="152">
        <v>33</v>
      </c>
      <c r="B35" s="195"/>
      <c r="C35" s="195"/>
      <c r="D35" s="195"/>
      <c r="E35" s="195">
        <v>4</v>
      </c>
      <c r="F35" s="195"/>
      <c r="G35" s="194">
        <v>4</v>
      </c>
      <c r="H35" s="194"/>
      <c r="I35" s="194"/>
      <c r="J35" s="933"/>
      <c r="K35" s="632" t="s">
        <v>3181</v>
      </c>
      <c r="L35" s="147"/>
      <c r="M35" s="24"/>
      <c r="N35" s="24"/>
      <c r="O35" s="24"/>
      <c r="P35" s="24"/>
      <c r="Q35" s="24"/>
      <c r="R35" s="24"/>
      <c r="S35" s="24"/>
      <c r="T35" s="24"/>
      <c r="U35" s="24"/>
      <c r="V35" s="24"/>
    </row>
    <row r="36" spans="1:22" ht="12" customHeight="1">
      <c r="A36" s="152">
        <v>34</v>
      </c>
      <c r="B36" s="195"/>
      <c r="C36" s="195"/>
      <c r="D36" s="195"/>
      <c r="E36" s="195"/>
      <c r="F36" s="195"/>
      <c r="G36" s="194"/>
      <c r="H36" s="194"/>
      <c r="I36" s="194"/>
      <c r="J36" s="933"/>
      <c r="K36" s="632" t="s">
        <v>3182</v>
      </c>
      <c r="L36" s="147"/>
      <c r="M36" s="24"/>
      <c r="N36" s="24"/>
      <c r="O36" s="24"/>
      <c r="P36" s="24"/>
      <c r="Q36" s="24"/>
      <c r="R36" s="24"/>
      <c r="S36" s="24"/>
      <c r="T36" s="24"/>
      <c r="U36" s="24"/>
      <c r="V36" s="24"/>
    </row>
    <row r="37" spans="1:22" s="24" customFormat="1" ht="12" customHeight="1">
      <c r="A37" s="152">
        <v>35</v>
      </c>
      <c r="B37" s="195"/>
      <c r="C37" s="195"/>
      <c r="D37" s="195"/>
      <c r="E37" s="195"/>
      <c r="F37" s="195"/>
      <c r="G37" s="194"/>
      <c r="H37" s="194"/>
      <c r="I37" s="194"/>
      <c r="J37" s="933"/>
      <c r="K37" s="632" t="s">
        <v>3183</v>
      </c>
      <c r="L37" s="147"/>
    </row>
    <row r="38" spans="1:22" s="24" customFormat="1" ht="12" customHeight="1">
      <c r="A38" s="152">
        <v>36</v>
      </c>
      <c r="B38" s="195"/>
      <c r="C38" s="195"/>
      <c r="D38" s="195"/>
      <c r="E38" s="195"/>
      <c r="F38" s="195"/>
      <c r="G38" s="194"/>
      <c r="H38" s="194"/>
      <c r="I38" s="194"/>
      <c r="J38" s="933"/>
      <c r="K38" s="632" t="s">
        <v>3184</v>
      </c>
      <c r="L38" s="147"/>
    </row>
    <row r="39" spans="1:22" s="24" customFormat="1" ht="12" customHeight="1">
      <c r="A39" s="152">
        <v>37</v>
      </c>
      <c r="B39" s="195">
        <v>2</v>
      </c>
      <c r="C39" s="195"/>
      <c r="D39" s="195"/>
      <c r="E39" s="195"/>
      <c r="F39" s="195"/>
      <c r="G39" s="194">
        <v>2</v>
      </c>
      <c r="H39" s="838">
        <v>3</v>
      </c>
      <c r="I39" s="837">
        <v>2</v>
      </c>
      <c r="J39" s="933" t="s">
        <v>3652</v>
      </c>
      <c r="K39" s="632" t="s">
        <v>3186</v>
      </c>
      <c r="L39" s="147"/>
    </row>
    <row r="40" spans="1:22" s="24" customFormat="1" ht="12" customHeight="1">
      <c r="A40" s="152">
        <v>38</v>
      </c>
      <c r="B40" s="195"/>
      <c r="C40" s="195"/>
      <c r="D40" s="195"/>
      <c r="E40" s="195"/>
      <c r="F40" s="195"/>
      <c r="G40" s="194"/>
      <c r="H40" s="194"/>
      <c r="I40" s="194"/>
      <c r="J40" s="933"/>
      <c r="K40" s="632" t="s">
        <v>3187</v>
      </c>
      <c r="L40" s="147"/>
    </row>
    <row r="41" spans="1:22" s="24" customFormat="1" ht="12" customHeight="1">
      <c r="A41" s="152">
        <v>39</v>
      </c>
      <c r="B41" s="195"/>
      <c r="C41" s="195"/>
      <c r="D41" s="195"/>
      <c r="E41" s="195">
        <v>4</v>
      </c>
      <c r="F41" s="195"/>
      <c r="G41" s="194">
        <v>4</v>
      </c>
      <c r="H41" s="194"/>
      <c r="I41" s="194"/>
      <c r="J41" s="933"/>
      <c r="K41" s="632" t="s">
        <v>3188</v>
      </c>
      <c r="L41" s="147"/>
    </row>
    <row r="42" spans="1:22" s="24" customFormat="1" ht="12" customHeight="1">
      <c r="A42" s="152">
        <v>40</v>
      </c>
      <c r="B42" s="195"/>
      <c r="C42" s="195"/>
      <c r="D42" s="195"/>
      <c r="E42" s="195"/>
      <c r="F42" s="195"/>
      <c r="G42" s="194"/>
      <c r="H42" s="194"/>
      <c r="I42" s="194"/>
      <c r="J42" s="933"/>
      <c r="K42" s="632" t="s">
        <v>3189</v>
      </c>
      <c r="L42" s="147"/>
    </row>
    <row r="43" spans="1:22" s="24" customFormat="1" ht="12" customHeight="1">
      <c r="A43" s="152">
        <v>41</v>
      </c>
      <c r="B43" s="195"/>
      <c r="C43" s="195"/>
      <c r="D43" s="195"/>
      <c r="E43" s="195"/>
      <c r="F43" s="195"/>
      <c r="G43" s="194"/>
      <c r="H43" s="194"/>
      <c r="I43" s="194"/>
      <c r="J43" s="933"/>
      <c r="K43" s="632" t="s">
        <v>3190</v>
      </c>
      <c r="L43" s="147"/>
    </row>
    <row r="44" spans="1:22" s="24" customFormat="1" ht="12" customHeight="1">
      <c r="A44" s="152">
        <v>42</v>
      </c>
      <c r="B44" s="195"/>
      <c r="C44" s="195"/>
      <c r="D44" s="195"/>
      <c r="E44" s="195"/>
      <c r="F44" s="195"/>
      <c r="G44" s="194"/>
      <c r="H44" s="194"/>
      <c r="I44" s="194"/>
      <c r="J44" s="933"/>
      <c r="K44" s="632" t="s">
        <v>3191</v>
      </c>
      <c r="L44" s="147"/>
    </row>
    <row r="45" spans="1:22" s="24" customFormat="1" ht="12" customHeight="1">
      <c r="A45" s="152">
        <v>43</v>
      </c>
      <c r="B45" s="195"/>
      <c r="C45" s="195"/>
      <c r="D45" s="195"/>
      <c r="E45" s="195">
        <v>2</v>
      </c>
      <c r="F45" s="195"/>
      <c r="G45" s="194">
        <v>2</v>
      </c>
      <c r="H45" s="194"/>
      <c r="I45" s="194"/>
      <c r="J45" s="933"/>
      <c r="K45" s="632" t="s">
        <v>3203</v>
      </c>
      <c r="L45" s="147"/>
    </row>
    <row r="46" spans="1:22" s="24" customFormat="1" ht="12" customHeight="1">
      <c r="A46" s="152">
        <v>44</v>
      </c>
      <c r="B46" s="195"/>
      <c r="C46" s="195"/>
      <c r="D46" s="195"/>
      <c r="E46" s="195"/>
      <c r="F46" s="195"/>
      <c r="G46" s="194"/>
      <c r="H46" s="194"/>
      <c r="I46" s="194"/>
      <c r="J46" s="933"/>
      <c r="K46" s="632" t="s">
        <v>3204</v>
      </c>
      <c r="L46" s="147"/>
    </row>
    <row r="47" spans="1:22" s="24" customFormat="1" ht="12" customHeight="1">
      <c r="A47" s="152">
        <v>45</v>
      </c>
      <c r="B47" s="195">
        <v>2</v>
      </c>
      <c r="C47" s="195"/>
      <c r="D47" s="195"/>
      <c r="E47" s="195"/>
      <c r="F47" s="195"/>
      <c r="G47" s="194">
        <v>2</v>
      </c>
      <c r="H47" s="194">
        <v>3</v>
      </c>
      <c r="I47" s="837">
        <v>2</v>
      </c>
      <c r="J47" s="933" t="s">
        <v>3653</v>
      </c>
      <c r="K47" s="825" t="s">
        <v>3192</v>
      </c>
      <c r="L47" s="147"/>
    </row>
    <row r="48" spans="1:22" s="24" customFormat="1" ht="12" customHeight="1">
      <c r="A48" s="152">
        <v>46</v>
      </c>
      <c r="B48" s="195"/>
      <c r="C48" s="195"/>
      <c r="D48" s="195"/>
      <c r="E48" s="195"/>
      <c r="F48" s="195"/>
      <c r="G48" s="194"/>
      <c r="H48" s="194"/>
      <c r="I48" s="194"/>
      <c r="J48" s="933"/>
      <c r="K48" s="825" t="s">
        <v>3193</v>
      </c>
      <c r="L48" s="147"/>
    </row>
    <row r="49" spans="1:12" s="24" customFormat="1" ht="12" customHeight="1">
      <c r="A49" s="152">
        <v>47</v>
      </c>
      <c r="B49" s="195"/>
      <c r="C49" s="195">
        <v>2</v>
      </c>
      <c r="D49" s="195"/>
      <c r="E49" s="195"/>
      <c r="F49" s="195"/>
      <c r="G49" s="194">
        <v>2</v>
      </c>
      <c r="H49" s="194"/>
      <c r="I49" s="194"/>
      <c r="J49" s="933"/>
      <c r="K49" s="825" t="s">
        <v>3194</v>
      </c>
      <c r="L49" s="147"/>
    </row>
    <row r="50" spans="1:12" s="24" customFormat="1" ht="12" customHeight="1">
      <c r="A50" s="152">
        <v>48</v>
      </c>
      <c r="B50" s="195"/>
      <c r="C50" s="195"/>
      <c r="D50" s="195"/>
      <c r="E50" s="195"/>
      <c r="F50" s="195"/>
      <c r="G50" s="194"/>
      <c r="H50" s="194"/>
      <c r="I50" s="194"/>
      <c r="J50" s="933"/>
      <c r="K50" s="825" t="s">
        <v>3195</v>
      </c>
      <c r="L50" s="147"/>
    </row>
    <row r="51" spans="1:12" s="24" customFormat="1" ht="12" customHeight="1">
      <c r="A51" s="152">
        <v>49</v>
      </c>
      <c r="B51" s="195"/>
      <c r="C51" s="195"/>
      <c r="D51" s="195">
        <v>2</v>
      </c>
      <c r="E51" s="195"/>
      <c r="F51" s="195"/>
      <c r="G51" s="194">
        <v>2</v>
      </c>
      <c r="H51" s="194"/>
      <c r="I51" s="194"/>
      <c r="J51" s="933"/>
      <c r="K51" s="825" t="s">
        <v>3196</v>
      </c>
      <c r="L51" s="147"/>
    </row>
    <row r="52" spans="1:12" s="24" customFormat="1" ht="12" customHeight="1">
      <c r="A52" s="152">
        <v>50</v>
      </c>
      <c r="B52" s="195"/>
      <c r="C52" s="195"/>
      <c r="D52" s="195"/>
      <c r="E52" s="195"/>
      <c r="F52" s="195"/>
      <c r="G52" s="194"/>
      <c r="H52" s="194"/>
      <c r="I52" s="194"/>
      <c r="J52" s="933"/>
      <c r="K52" s="825" t="s">
        <v>3197</v>
      </c>
      <c r="L52" s="147"/>
    </row>
    <row r="53" spans="1:12" s="24" customFormat="1" ht="12" customHeight="1">
      <c r="A53" s="152">
        <v>51</v>
      </c>
      <c r="B53" s="195"/>
      <c r="C53" s="195"/>
      <c r="D53" s="195"/>
      <c r="E53" s="195">
        <v>4</v>
      </c>
      <c r="F53" s="195"/>
      <c r="G53" s="194">
        <v>4</v>
      </c>
      <c r="H53" s="194"/>
      <c r="I53" s="194"/>
      <c r="J53" s="933"/>
      <c r="K53" s="825" t="s">
        <v>3198</v>
      </c>
      <c r="L53" s="147"/>
    </row>
    <row r="54" spans="1:12" s="24" customFormat="1" ht="12" customHeight="1">
      <c r="A54" s="152">
        <v>52</v>
      </c>
      <c r="B54" s="195"/>
      <c r="C54" s="195"/>
      <c r="D54" s="195"/>
      <c r="E54" s="195"/>
      <c r="F54" s="195"/>
      <c r="G54" s="194"/>
      <c r="H54" s="194"/>
      <c r="I54" s="194"/>
      <c r="J54" s="933"/>
      <c r="K54" s="825" t="s">
        <v>3199</v>
      </c>
      <c r="L54" s="147"/>
    </row>
    <row r="55" spans="1:12" s="24" customFormat="1" ht="12" customHeight="1">
      <c r="A55" s="152">
        <v>53</v>
      </c>
      <c r="B55" s="195"/>
      <c r="C55" s="195"/>
      <c r="D55" s="195"/>
      <c r="E55" s="195"/>
      <c r="F55" s="195"/>
      <c r="G55" s="194"/>
      <c r="H55" s="194"/>
      <c r="I55" s="194"/>
      <c r="J55" s="933"/>
      <c r="K55" s="632" t="s">
        <v>3200</v>
      </c>
      <c r="L55" s="147"/>
    </row>
    <row r="56" spans="1:12" s="24" customFormat="1" ht="12" customHeight="1">
      <c r="A56" s="152">
        <v>54</v>
      </c>
      <c r="B56" s="195"/>
      <c r="C56" s="195"/>
      <c r="D56" s="195"/>
      <c r="E56" s="195"/>
      <c r="F56" s="195"/>
      <c r="G56" s="194"/>
      <c r="H56" s="194"/>
      <c r="I56" s="194"/>
      <c r="J56" s="933"/>
      <c r="K56" s="632" t="s">
        <v>3201</v>
      </c>
      <c r="L56" s="147"/>
    </row>
    <row r="57" spans="1:12" s="24" customFormat="1" ht="12" customHeight="1">
      <c r="A57" s="152">
        <v>55</v>
      </c>
      <c r="B57" s="195">
        <v>2</v>
      </c>
      <c r="C57" s="195"/>
      <c r="D57" s="195"/>
      <c r="E57" s="195"/>
      <c r="F57" s="195"/>
      <c r="G57" s="194">
        <v>2</v>
      </c>
      <c r="H57" s="194">
        <v>3</v>
      </c>
      <c r="I57" s="837">
        <v>2</v>
      </c>
      <c r="J57" s="933" t="s">
        <v>3655</v>
      </c>
      <c r="K57" s="632" t="s">
        <v>391</v>
      </c>
      <c r="L57" s="147"/>
    </row>
    <row r="58" spans="1:12" s="24" customFormat="1" ht="12" customHeight="1">
      <c r="A58" s="152">
        <v>56</v>
      </c>
      <c r="B58" s="195"/>
      <c r="C58" s="195"/>
      <c r="D58" s="195"/>
      <c r="E58" s="195"/>
      <c r="F58" s="195"/>
      <c r="G58" s="194"/>
      <c r="H58" s="194"/>
      <c r="I58" s="194"/>
      <c r="J58" s="933"/>
      <c r="K58" s="632" t="s">
        <v>3205</v>
      </c>
      <c r="L58" s="147"/>
    </row>
    <row r="59" spans="1:12" s="24" customFormat="1" ht="12" customHeight="1">
      <c r="A59" s="152">
        <v>57</v>
      </c>
      <c r="B59" s="195"/>
      <c r="C59" s="195"/>
      <c r="D59" s="195">
        <v>2</v>
      </c>
      <c r="E59" s="195"/>
      <c r="F59" s="195"/>
      <c r="G59" s="194">
        <v>2</v>
      </c>
      <c r="H59" s="194"/>
      <c r="I59" s="194"/>
      <c r="J59" s="933"/>
      <c r="K59" s="632" t="s">
        <v>3206</v>
      </c>
      <c r="L59" s="147"/>
    </row>
    <row r="60" spans="1:12" s="24" customFormat="1" ht="12" customHeight="1">
      <c r="A60" s="152">
        <v>58</v>
      </c>
      <c r="B60" s="195"/>
      <c r="C60" s="195"/>
      <c r="D60" s="195"/>
      <c r="E60" s="195"/>
      <c r="F60" s="195"/>
      <c r="G60" s="194"/>
      <c r="H60" s="194"/>
      <c r="I60" s="194"/>
      <c r="J60" s="933"/>
      <c r="K60" s="632" t="s">
        <v>3207</v>
      </c>
      <c r="L60" s="147"/>
    </row>
    <row r="61" spans="1:12" s="24" customFormat="1" ht="12" customHeight="1">
      <c r="A61" s="152">
        <v>59</v>
      </c>
      <c r="B61" s="195"/>
      <c r="C61" s="195"/>
      <c r="D61" s="195"/>
      <c r="E61" s="195">
        <v>6</v>
      </c>
      <c r="F61" s="195"/>
      <c r="G61" s="194">
        <v>6</v>
      </c>
      <c r="H61" s="194"/>
      <c r="I61" s="194"/>
      <c r="J61" s="933"/>
      <c r="K61" s="826" t="s">
        <v>3208</v>
      </c>
      <c r="L61" s="147"/>
    </row>
    <row r="62" spans="1:12" s="24" customFormat="1" ht="12" customHeight="1">
      <c r="A62" s="152">
        <v>60</v>
      </c>
      <c r="B62" s="195"/>
      <c r="C62" s="195"/>
      <c r="D62" s="195"/>
      <c r="E62" s="195"/>
      <c r="F62" s="195"/>
      <c r="G62" s="194"/>
      <c r="H62" s="194"/>
      <c r="I62" s="194"/>
      <c r="J62" s="933"/>
      <c r="K62" s="827" t="s">
        <v>3209</v>
      </c>
      <c r="L62" s="147"/>
    </row>
    <row r="63" spans="1:12" s="24" customFormat="1" ht="12" customHeight="1">
      <c r="A63" s="152">
        <v>61</v>
      </c>
      <c r="B63" s="195"/>
      <c r="C63" s="195"/>
      <c r="D63" s="195"/>
      <c r="E63" s="195"/>
      <c r="F63" s="195"/>
      <c r="G63" s="194"/>
      <c r="H63" s="194"/>
      <c r="I63" s="194"/>
      <c r="J63" s="933"/>
      <c r="K63" s="826" t="s">
        <v>3210</v>
      </c>
      <c r="L63" s="147"/>
    </row>
    <row r="64" spans="1:12" s="24" customFormat="1" ht="12" customHeight="1">
      <c r="A64" s="152">
        <v>62</v>
      </c>
      <c r="B64" s="195"/>
      <c r="C64" s="195"/>
      <c r="D64" s="195"/>
      <c r="E64" s="195"/>
      <c r="F64" s="195"/>
      <c r="G64" s="194"/>
      <c r="H64" s="194"/>
      <c r="I64" s="194"/>
      <c r="J64" s="933"/>
      <c r="K64" s="827" t="s">
        <v>3211</v>
      </c>
      <c r="L64" s="147"/>
    </row>
    <row r="65" spans="1:14" s="24" customFormat="1" ht="12" customHeight="1">
      <c r="A65" s="152">
        <v>63</v>
      </c>
      <c r="B65" s="195"/>
      <c r="C65" s="195"/>
      <c r="D65" s="195"/>
      <c r="E65" s="195"/>
      <c r="F65" s="195"/>
      <c r="G65" s="194"/>
      <c r="H65" s="194"/>
      <c r="I65" s="194"/>
      <c r="J65" s="933"/>
      <c r="K65" s="826" t="s">
        <v>3212</v>
      </c>
      <c r="L65" s="147"/>
    </row>
    <row r="66" spans="1:14" s="24" customFormat="1" ht="12" customHeight="1">
      <c r="A66" s="152">
        <v>64</v>
      </c>
      <c r="B66" s="195"/>
      <c r="C66" s="195"/>
      <c r="D66" s="195"/>
      <c r="E66" s="195"/>
      <c r="F66" s="195"/>
      <c r="G66" s="194"/>
      <c r="H66" s="194"/>
      <c r="I66" s="194"/>
      <c r="J66" s="933"/>
      <c r="K66" s="827" t="s">
        <v>3213</v>
      </c>
      <c r="L66" s="147"/>
    </row>
    <row r="67" spans="1:14" s="24" customFormat="1" ht="12" customHeight="1">
      <c r="A67" s="152">
        <v>65</v>
      </c>
      <c r="B67" s="195"/>
      <c r="C67" s="195"/>
      <c r="D67" s="195"/>
      <c r="E67" s="195">
        <v>2</v>
      </c>
      <c r="F67" s="195"/>
      <c r="G67" s="194">
        <v>2</v>
      </c>
      <c r="H67" s="194"/>
      <c r="I67" s="194"/>
      <c r="J67" s="933"/>
      <c r="K67" s="827" t="s">
        <v>3214</v>
      </c>
      <c r="L67" s="147"/>
    </row>
    <row r="68" spans="1:14" s="24" customFormat="1" ht="12" customHeight="1">
      <c r="A68" s="152">
        <v>66</v>
      </c>
      <c r="B68" s="195"/>
      <c r="C68" s="195"/>
      <c r="D68" s="195"/>
      <c r="E68" s="195"/>
      <c r="F68" s="195"/>
      <c r="G68" s="194"/>
      <c r="H68" s="194"/>
      <c r="I68" s="194"/>
      <c r="J68" s="933"/>
      <c r="K68" s="827" t="s">
        <v>3215</v>
      </c>
      <c r="L68" s="147"/>
    </row>
    <row r="69" spans="1:14" s="24" customFormat="1" ht="12" customHeight="1">
      <c r="A69" s="152">
        <v>67</v>
      </c>
      <c r="B69" s="195">
        <v>2</v>
      </c>
      <c r="C69" s="195"/>
      <c r="D69" s="195"/>
      <c r="E69" s="195"/>
      <c r="F69" s="195"/>
      <c r="G69" s="194">
        <v>2</v>
      </c>
      <c r="H69" s="838">
        <v>4</v>
      </c>
      <c r="I69" s="837">
        <v>2</v>
      </c>
      <c r="J69" s="933" t="s">
        <v>3657</v>
      </c>
      <c r="K69" s="632" t="s">
        <v>3216</v>
      </c>
      <c r="L69" s="147"/>
    </row>
    <row r="70" spans="1:14" s="24" customFormat="1" ht="12" customHeight="1">
      <c r="A70" s="152">
        <v>68</v>
      </c>
      <c r="B70" s="195"/>
      <c r="C70" s="195"/>
      <c r="D70" s="195"/>
      <c r="E70" s="195"/>
      <c r="F70" s="195"/>
      <c r="G70" s="194"/>
      <c r="H70" s="194"/>
      <c r="I70" s="194"/>
      <c r="J70" s="933"/>
      <c r="K70" s="632" t="s">
        <v>3217</v>
      </c>
      <c r="L70" s="147"/>
    </row>
    <row r="71" spans="1:14" s="24" customFormat="1" ht="12" customHeight="1">
      <c r="A71" s="152">
        <v>69</v>
      </c>
      <c r="B71" s="195"/>
      <c r="C71" s="195"/>
      <c r="D71" s="195">
        <v>2</v>
      </c>
      <c r="E71" s="195"/>
      <c r="F71" s="195"/>
      <c r="G71" s="194">
        <v>2</v>
      </c>
      <c r="H71" s="194"/>
      <c r="I71" s="194"/>
      <c r="J71" s="933"/>
      <c r="K71" s="632" t="s">
        <v>3218</v>
      </c>
      <c r="L71" s="147"/>
    </row>
    <row r="72" spans="1:14" s="24" customFormat="1" ht="12" customHeight="1">
      <c r="A72" s="152">
        <v>70</v>
      </c>
      <c r="B72" s="195"/>
      <c r="C72" s="195"/>
      <c r="D72" s="195"/>
      <c r="E72" s="195"/>
      <c r="F72" s="195"/>
      <c r="G72" s="194"/>
      <c r="H72" s="194"/>
      <c r="I72" s="194"/>
      <c r="J72" s="933"/>
      <c r="K72" s="632" t="s">
        <v>3219</v>
      </c>
      <c r="L72" s="147"/>
    </row>
    <row r="73" spans="1:14" s="24" customFormat="1" ht="12" customHeight="1">
      <c r="A73" s="152">
        <v>71</v>
      </c>
      <c r="B73" s="195"/>
      <c r="C73" s="195"/>
      <c r="D73" s="195"/>
      <c r="E73" s="195">
        <v>6</v>
      </c>
      <c r="F73" s="195"/>
      <c r="G73" s="194">
        <v>6</v>
      </c>
      <c r="H73" s="194"/>
      <c r="I73" s="194"/>
      <c r="J73" s="933"/>
      <c r="K73" s="826" t="s">
        <v>3220</v>
      </c>
      <c r="L73" s="147"/>
    </row>
    <row r="74" spans="1:14" s="24" customFormat="1" ht="12" customHeight="1">
      <c r="A74" s="152">
        <v>72</v>
      </c>
      <c r="B74" s="195"/>
      <c r="C74" s="195"/>
      <c r="D74" s="195"/>
      <c r="E74" s="195"/>
      <c r="F74" s="195"/>
      <c r="G74" s="194"/>
      <c r="H74" s="194"/>
      <c r="I74" s="194"/>
      <c r="J74" s="933"/>
      <c r="K74" s="827" t="s">
        <v>3221</v>
      </c>
      <c r="L74" s="147"/>
    </row>
    <row r="75" spans="1:14" s="24" customFormat="1" ht="12" customHeight="1">
      <c r="A75" s="152">
        <v>73</v>
      </c>
      <c r="B75" s="195"/>
      <c r="C75" s="195"/>
      <c r="D75" s="195"/>
      <c r="E75" s="195"/>
      <c r="F75" s="195"/>
      <c r="G75" s="194"/>
      <c r="H75" s="194"/>
      <c r="I75" s="194"/>
      <c r="J75" s="933"/>
      <c r="K75" s="826" t="s">
        <v>3222</v>
      </c>
      <c r="L75" s="147"/>
    </row>
    <row r="76" spans="1:14" s="24" customFormat="1" ht="12" customHeight="1">
      <c r="A76" s="152">
        <v>74</v>
      </c>
      <c r="B76" s="195"/>
      <c r="C76" s="195"/>
      <c r="D76" s="195"/>
      <c r="E76" s="195"/>
      <c r="F76" s="195"/>
      <c r="G76" s="194"/>
      <c r="H76" s="194"/>
      <c r="I76" s="194"/>
      <c r="J76" s="933"/>
      <c r="K76" s="827" t="s">
        <v>3225</v>
      </c>
      <c r="L76" s="147"/>
    </row>
    <row r="77" spans="1:14" s="24" customFormat="1" ht="12" customHeight="1">
      <c r="A77" s="152">
        <v>75</v>
      </c>
      <c r="B77" s="195"/>
      <c r="C77" s="195"/>
      <c r="D77" s="195"/>
      <c r="E77" s="195"/>
      <c r="F77" s="195"/>
      <c r="G77" s="194"/>
      <c r="H77" s="194"/>
      <c r="I77" s="194"/>
      <c r="J77" s="933"/>
      <c r="K77" s="827" t="s">
        <v>3223</v>
      </c>
      <c r="L77" s="141"/>
    </row>
    <row r="78" spans="1:14" s="24" customFormat="1" ht="12" customHeight="1">
      <c r="A78" s="152">
        <v>76</v>
      </c>
      <c r="B78" s="195"/>
      <c r="C78" s="195"/>
      <c r="D78" s="195"/>
      <c r="E78" s="195"/>
      <c r="F78" s="195"/>
      <c r="G78" s="194"/>
      <c r="H78" s="194"/>
      <c r="I78" s="194"/>
      <c r="J78" s="933"/>
      <c r="K78" s="827" t="s">
        <v>3224</v>
      </c>
      <c r="L78" s="141"/>
    </row>
    <row r="79" spans="1:14" ht="12" customHeight="1">
      <c r="A79" s="122">
        <v>82</v>
      </c>
      <c r="B79" s="195"/>
      <c r="C79" s="195"/>
      <c r="D79" s="195"/>
      <c r="E79" s="195"/>
      <c r="F79" s="195">
        <v>1</v>
      </c>
      <c r="G79" s="195">
        <v>1</v>
      </c>
      <c r="H79" s="195"/>
      <c r="I79" s="837">
        <v>3</v>
      </c>
      <c r="J79" s="933"/>
      <c r="K79" s="632" t="s">
        <v>464</v>
      </c>
      <c r="L79" s="246"/>
      <c r="M79" s="51"/>
      <c r="N79" s="51"/>
    </row>
    <row r="80" spans="1:14" ht="12" customHeight="1">
      <c r="A80" s="122">
        <v>83</v>
      </c>
      <c r="B80" s="195"/>
      <c r="C80" s="195"/>
      <c r="D80" s="195"/>
      <c r="E80" s="195"/>
      <c r="F80" s="195">
        <v>1</v>
      </c>
      <c r="G80" s="195">
        <v>1</v>
      </c>
      <c r="H80" s="195"/>
      <c r="I80" s="195"/>
      <c r="J80" s="933"/>
      <c r="K80" s="632" t="s">
        <v>3226</v>
      </c>
      <c r="L80" s="122"/>
    </row>
    <row r="81" spans="1:12" ht="12" customHeight="1">
      <c r="A81" s="122">
        <v>84</v>
      </c>
      <c r="B81" s="195">
        <v>1</v>
      </c>
      <c r="C81" s="195"/>
      <c r="D81" s="195"/>
      <c r="E81" s="195"/>
      <c r="F81" s="195"/>
      <c r="G81" s="195">
        <v>1</v>
      </c>
      <c r="H81" s="195"/>
      <c r="I81" s="195"/>
      <c r="J81" s="933" t="s">
        <v>3656</v>
      </c>
      <c r="K81" s="632" t="s">
        <v>468</v>
      </c>
      <c r="L81" s="122"/>
    </row>
    <row r="82" spans="1:12" ht="12" customHeight="1">
      <c r="A82" s="122">
        <v>85</v>
      </c>
      <c r="B82" s="195"/>
      <c r="C82" s="195"/>
      <c r="D82" s="195">
        <v>1</v>
      </c>
      <c r="E82" s="195"/>
      <c r="F82" s="195"/>
      <c r="G82" s="195">
        <v>1</v>
      </c>
      <c r="H82" s="195"/>
      <c r="I82" s="195"/>
      <c r="J82" s="933"/>
      <c r="K82" s="632" t="s">
        <v>475</v>
      </c>
      <c r="L82" s="122"/>
    </row>
    <row r="83" spans="1:12" ht="12" customHeight="1">
      <c r="A83" s="122">
        <v>86</v>
      </c>
      <c r="B83" s="195"/>
      <c r="C83" s="195"/>
      <c r="D83" s="195"/>
      <c r="E83" s="195">
        <v>2</v>
      </c>
      <c r="F83" s="195"/>
      <c r="G83" s="195">
        <v>2</v>
      </c>
      <c r="H83" s="195"/>
      <c r="I83" s="195"/>
      <c r="J83" s="933"/>
      <c r="K83" s="825" t="s">
        <v>3227</v>
      </c>
      <c r="L83" s="122"/>
    </row>
    <row r="84" spans="1:12" ht="12" customHeight="1">
      <c r="A84" s="122">
        <v>87</v>
      </c>
      <c r="B84" s="195"/>
      <c r="C84" s="195"/>
      <c r="D84" s="195"/>
      <c r="E84" s="195"/>
      <c r="F84" s="195"/>
      <c r="G84" s="195"/>
      <c r="H84" s="195"/>
      <c r="I84" s="195"/>
      <c r="J84" s="933"/>
      <c r="K84" s="825" t="s">
        <v>3228</v>
      </c>
      <c r="L84" s="122"/>
    </row>
    <row r="85" spans="1:12" ht="12" customHeight="1">
      <c r="A85" s="122">
        <v>88</v>
      </c>
      <c r="B85" s="195">
        <v>2</v>
      </c>
      <c r="C85" s="195"/>
      <c r="D85" s="195"/>
      <c r="E85" s="195"/>
      <c r="F85" s="195"/>
      <c r="G85" s="195">
        <v>2</v>
      </c>
      <c r="H85" s="195">
        <v>4</v>
      </c>
      <c r="I85" s="837">
        <v>3</v>
      </c>
      <c r="J85" s="933" t="s">
        <v>3658</v>
      </c>
      <c r="K85" s="632" t="s">
        <v>3229</v>
      </c>
      <c r="L85" s="122"/>
    </row>
    <row r="86" spans="1:12" ht="12" customHeight="1">
      <c r="A86" s="122">
        <v>89</v>
      </c>
      <c r="B86" s="195"/>
      <c r="C86" s="195"/>
      <c r="D86" s="195"/>
      <c r="E86" s="195"/>
      <c r="F86" s="195"/>
      <c r="G86" s="195"/>
      <c r="H86" s="195"/>
      <c r="I86" s="195"/>
      <c r="J86" s="933"/>
      <c r="K86" s="632" t="s">
        <v>3230</v>
      </c>
      <c r="L86" s="122"/>
    </row>
    <row r="87" spans="1:12" ht="12" customHeight="1">
      <c r="A87" s="122">
        <v>90</v>
      </c>
      <c r="B87" s="195"/>
      <c r="C87" s="195"/>
      <c r="D87" s="195">
        <v>2</v>
      </c>
      <c r="E87" s="195"/>
      <c r="F87" s="195"/>
      <c r="G87" s="195">
        <v>2</v>
      </c>
      <c r="H87" s="195"/>
      <c r="I87" s="195"/>
      <c r="J87" s="933"/>
      <c r="K87" s="827" t="s">
        <v>3231</v>
      </c>
      <c r="L87" s="122"/>
    </row>
    <row r="88" spans="1:12" ht="12" customHeight="1">
      <c r="A88" s="122">
        <v>91</v>
      </c>
      <c r="B88" s="195"/>
      <c r="C88" s="195"/>
      <c r="D88" s="195"/>
      <c r="E88" s="195"/>
      <c r="F88" s="195"/>
      <c r="G88" s="195"/>
      <c r="H88" s="195"/>
      <c r="I88" s="195"/>
      <c r="J88" s="933"/>
      <c r="K88" s="827" t="s">
        <v>3232</v>
      </c>
      <c r="L88" s="122"/>
    </row>
    <row r="89" spans="1:12" ht="12" customHeight="1">
      <c r="A89" s="122">
        <v>92</v>
      </c>
      <c r="B89" s="195"/>
      <c r="C89" s="195"/>
      <c r="D89" s="195"/>
      <c r="E89" s="195">
        <v>6</v>
      </c>
      <c r="F89" s="195"/>
      <c r="G89" s="195">
        <v>6</v>
      </c>
      <c r="H89" s="195"/>
      <c r="I89" s="195"/>
      <c r="J89" s="933"/>
      <c r="K89" s="827" t="s">
        <v>3233</v>
      </c>
      <c r="L89" s="122"/>
    </row>
    <row r="90" spans="1:12" ht="12" customHeight="1">
      <c r="A90" s="122">
        <v>93</v>
      </c>
      <c r="B90" s="195"/>
      <c r="C90" s="195"/>
      <c r="D90" s="195"/>
      <c r="E90" s="195"/>
      <c r="F90" s="195"/>
      <c r="G90" s="195"/>
      <c r="H90" s="195"/>
      <c r="I90" s="195"/>
      <c r="J90" s="933"/>
      <c r="K90" s="827" t="s">
        <v>3234</v>
      </c>
      <c r="L90" s="122"/>
    </row>
    <row r="91" spans="1:12" ht="12" customHeight="1">
      <c r="A91" s="122">
        <v>94</v>
      </c>
      <c r="B91" s="195"/>
      <c r="C91" s="195"/>
      <c r="D91" s="195"/>
      <c r="E91" s="195"/>
      <c r="F91" s="195"/>
      <c r="G91" s="195"/>
      <c r="H91" s="838">
        <v>5</v>
      </c>
      <c r="I91" s="195"/>
      <c r="J91" s="933"/>
      <c r="K91" s="827" t="s">
        <v>3235</v>
      </c>
      <c r="L91" s="122"/>
    </row>
    <row r="92" spans="1:12" ht="12" customHeight="1">
      <c r="A92" s="122">
        <v>95</v>
      </c>
      <c r="B92" s="195"/>
      <c r="C92" s="195"/>
      <c r="D92" s="195"/>
      <c r="E92" s="195"/>
      <c r="F92" s="195"/>
      <c r="G92" s="195"/>
      <c r="H92" s="195"/>
      <c r="I92" s="195"/>
      <c r="J92" s="933"/>
      <c r="K92" s="827" t="s">
        <v>3236</v>
      </c>
      <c r="L92" s="122"/>
    </row>
    <row r="93" spans="1:12" ht="12" customHeight="1">
      <c r="A93" s="122">
        <v>96</v>
      </c>
      <c r="B93" s="195"/>
      <c r="C93" s="195"/>
      <c r="D93" s="195"/>
      <c r="E93" s="195"/>
      <c r="F93" s="195"/>
      <c r="G93" s="195"/>
      <c r="H93" s="195"/>
      <c r="I93" s="195"/>
      <c r="J93" s="933"/>
      <c r="K93" s="827" t="s">
        <v>3237</v>
      </c>
      <c r="L93" s="122"/>
    </row>
    <row r="94" spans="1:12" ht="12" customHeight="1">
      <c r="A94" s="122">
        <v>97</v>
      </c>
      <c r="B94" s="195"/>
      <c r="C94" s="195"/>
      <c r="D94" s="195"/>
      <c r="E94" s="195"/>
      <c r="F94" s="195"/>
      <c r="G94" s="195"/>
      <c r="H94" s="195"/>
      <c r="I94" s="195"/>
      <c r="J94" s="933"/>
      <c r="K94" s="827" t="s">
        <v>3238</v>
      </c>
      <c r="L94" s="122"/>
    </row>
    <row r="95" spans="1:12" ht="12" customHeight="1">
      <c r="A95" s="122">
        <v>98</v>
      </c>
      <c r="B95" s="195">
        <v>2</v>
      </c>
      <c r="C95" s="195"/>
      <c r="D95" s="195"/>
      <c r="E95" s="195"/>
      <c r="F95" s="195"/>
      <c r="G95" s="195">
        <v>2</v>
      </c>
      <c r="H95" s="838">
        <v>5</v>
      </c>
      <c r="I95" s="837">
        <v>3</v>
      </c>
      <c r="J95" s="933" t="s">
        <v>3659</v>
      </c>
      <c r="K95" s="632" t="s">
        <v>3239</v>
      </c>
      <c r="L95" s="122"/>
    </row>
    <row r="96" spans="1:12" ht="12" customHeight="1">
      <c r="A96" s="122">
        <v>99</v>
      </c>
      <c r="B96" s="195"/>
      <c r="C96" s="195"/>
      <c r="D96" s="195"/>
      <c r="E96" s="195"/>
      <c r="F96" s="195"/>
      <c r="G96" s="195"/>
      <c r="H96" s="195"/>
      <c r="I96" s="195"/>
      <c r="J96" s="933"/>
      <c r="K96" s="632" t="s">
        <v>3240</v>
      </c>
      <c r="L96" s="122"/>
    </row>
    <row r="97" spans="1:12" ht="12" customHeight="1">
      <c r="A97" s="122">
        <v>100</v>
      </c>
      <c r="B97" s="195"/>
      <c r="C97" s="195"/>
      <c r="D97" s="195">
        <v>2</v>
      </c>
      <c r="E97" s="195"/>
      <c r="F97" s="195"/>
      <c r="G97" s="195">
        <v>2</v>
      </c>
      <c r="H97" s="195"/>
      <c r="I97" s="195"/>
      <c r="J97" s="933"/>
      <c r="K97" s="632" t="s">
        <v>3241</v>
      </c>
      <c r="L97" s="122"/>
    </row>
    <row r="98" spans="1:12" ht="12" customHeight="1">
      <c r="A98" s="122">
        <v>101</v>
      </c>
      <c r="B98" s="195"/>
      <c r="C98" s="195"/>
      <c r="D98" s="195"/>
      <c r="E98" s="195"/>
      <c r="F98" s="195"/>
      <c r="G98" s="195"/>
      <c r="H98" s="195"/>
      <c r="I98" s="195"/>
      <c r="J98" s="933"/>
      <c r="K98" s="632" t="s">
        <v>3242</v>
      </c>
      <c r="L98" s="122"/>
    </row>
    <row r="99" spans="1:12" ht="12" customHeight="1">
      <c r="A99" s="122">
        <v>102</v>
      </c>
      <c r="B99" s="195"/>
      <c r="C99" s="195"/>
      <c r="D99" s="195"/>
      <c r="E99" s="195">
        <v>4</v>
      </c>
      <c r="F99" s="195"/>
      <c r="G99" s="195">
        <v>4</v>
      </c>
      <c r="H99" s="195"/>
      <c r="I99" s="195"/>
      <c r="J99" s="933"/>
      <c r="K99" s="632" t="s">
        <v>3243</v>
      </c>
      <c r="L99" s="122"/>
    </row>
    <row r="100" spans="1:12" ht="12" customHeight="1">
      <c r="A100" s="122">
        <v>103</v>
      </c>
      <c r="B100" s="195"/>
      <c r="C100" s="195"/>
      <c r="D100" s="195"/>
      <c r="E100" s="195"/>
      <c r="F100" s="195"/>
      <c r="G100" s="195"/>
      <c r="H100" s="195"/>
      <c r="I100" s="195"/>
      <c r="J100" s="933"/>
      <c r="K100" s="632" t="s">
        <v>3244</v>
      </c>
      <c r="L100" s="122"/>
    </row>
    <row r="101" spans="1:12" ht="12" customHeight="1">
      <c r="A101" s="122">
        <v>104</v>
      </c>
      <c r="B101" s="195"/>
      <c r="C101" s="195"/>
      <c r="D101" s="195"/>
      <c r="E101" s="195"/>
      <c r="F101" s="195"/>
      <c r="G101" s="195"/>
      <c r="H101" s="195"/>
      <c r="I101" s="195"/>
      <c r="J101" s="933"/>
      <c r="K101" s="632" t="s">
        <v>3245</v>
      </c>
      <c r="L101" s="122"/>
    </row>
    <row r="102" spans="1:12" ht="12" customHeight="1">
      <c r="A102" s="122">
        <v>105</v>
      </c>
      <c r="B102" s="195"/>
      <c r="C102" s="195"/>
      <c r="D102" s="195"/>
      <c r="E102" s="195"/>
      <c r="F102" s="195"/>
      <c r="G102" s="195"/>
      <c r="H102" s="195"/>
      <c r="I102" s="195"/>
      <c r="J102" s="933"/>
      <c r="K102" s="632" t="s">
        <v>3246</v>
      </c>
      <c r="L102" s="122"/>
    </row>
    <row r="103" spans="1:12" ht="12" customHeight="1">
      <c r="A103" s="122">
        <v>106</v>
      </c>
      <c r="B103" s="195">
        <v>2</v>
      </c>
      <c r="C103" s="195"/>
      <c r="D103" s="195"/>
      <c r="E103" s="195"/>
      <c r="F103" s="195"/>
      <c r="G103" s="195">
        <v>2</v>
      </c>
      <c r="H103" s="195"/>
      <c r="I103" s="837">
        <v>3</v>
      </c>
      <c r="J103" s="933" t="s">
        <v>3660</v>
      </c>
      <c r="K103" s="825" t="s">
        <v>3253</v>
      </c>
      <c r="L103" s="122"/>
    </row>
    <row r="104" spans="1:12" ht="12" customHeight="1">
      <c r="A104" s="122">
        <v>107</v>
      </c>
      <c r="B104" s="195"/>
      <c r="C104" s="195"/>
      <c r="D104" s="195"/>
      <c r="E104" s="195"/>
      <c r="F104" s="195"/>
      <c r="G104" s="195"/>
      <c r="H104" s="195"/>
      <c r="I104" s="195"/>
      <c r="J104" s="933"/>
      <c r="K104" s="825" t="s">
        <v>3254</v>
      </c>
      <c r="L104" s="122"/>
    </row>
    <row r="105" spans="1:12" ht="12" customHeight="1">
      <c r="A105" s="122">
        <v>108</v>
      </c>
      <c r="B105" s="195"/>
      <c r="C105" s="195"/>
      <c r="D105" s="195">
        <v>2</v>
      </c>
      <c r="E105" s="195"/>
      <c r="F105" s="195"/>
      <c r="G105" s="195">
        <v>2</v>
      </c>
      <c r="H105" s="195"/>
      <c r="I105" s="195"/>
      <c r="J105" s="933"/>
      <c r="K105" s="825" t="s">
        <v>3257</v>
      </c>
      <c r="L105" s="122"/>
    </row>
    <row r="106" spans="1:12" ht="12" customHeight="1">
      <c r="A106" s="122">
        <v>109</v>
      </c>
      <c r="B106" s="195"/>
      <c r="C106" s="195"/>
      <c r="D106" s="195"/>
      <c r="E106" s="195"/>
      <c r="F106" s="195"/>
      <c r="G106" s="195"/>
      <c r="H106" s="195"/>
      <c r="I106" s="195"/>
      <c r="J106" s="933"/>
      <c r="K106" s="825" t="s">
        <v>3258</v>
      </c>
      <c r="L106" s="122"/>
    </row>
    <row r="107" spans="1:12" ht="12" customHeight="1">
      <c r="A107" s="122">
        <v>110</v>
      </c>
      <c r="B107" s="195"/>
      <c r="C107" s="195"/>
      <c r="D107" s="195"/>
      <c r="E107" s="195">
        <v>4</v>
      </c>
      <c r="F107" s="195"/>
      <c r="G107" s="195">
        <v>4</v>
      </c>
      <c r="H107" s="195"/>
      <c r="I107" s="195"/>
      <c r="J107" s="933"/>
      <c r="K107" s="825" t="s">
        <v>3259</v>
      </c>
      <c r="L107" s="122"/>
    </row>
    <row r="108" spans="1:12" ht="12" customHeight="1">
      <c r="A108" s="122">
        <v>111</v>
      </c>
      <c r="B108" s="195"/>
      <c r="C108" s="195"/>
      <c r="D108" s="195"/>
      <c r="E108" s="195"/>
      <c r="F108" s="195"/>
      <c r="G108" s="195"/>
      <c r="H108" s="195"/>
      <c r="I108" s="195"/>
      <c r="J108" s="933"/>
      <c r="K108" s="825" t="s">
        <v>3260</v>
      </c>
      <c r="L108" s="122"/>
    </row>
    <row r="109" spans="1:12" ht="12" customHeight="1">
      <c r="A109" s="122">
        <v>112</v>
      </c>
      <c r="B109" s="195"/>
      <c r="C109" s="195"/>
      <c r="D109" s="195"/>
      <c r="E109" s="195"/>
      <c r="F109" s="195"/>
      <c r="G109" s="195"/>
      <c r="H109" s="195"/>
      <c r="I109" s="195"/>
      <c r="J109" s="933"/>
      <c r="K109" s="825" t="s">
        <v>3261</v>
      </c>
      <c r="L109" s="122"/>
    </row>
    <row r="110" spans="1:12" ht="12" customHeight="1">
      <c r="A110" s="122">
        <v>113</v>
      </c>
      <c r="B110" s="195"/>
      <c r="C110" s="195"/>
      <c r="D110" s="195"/>
      <c r="E110" s="195"/>
      <c r="F110" s="195"/>
      <c r="G110" s="195"/>
      <c r="H110" s="195"/>
      <c r="I110" s="195"/>
      <c r="J110" s="933"/>
      <c r="K110" s="825" t="s">
        <v>3262</v>
      </c>
      <c r="L110" s="122"/>
    </row>
    <row r="111" spans="1:12" ht="12" customHeight="1">
      <c r="A111" s="122">
        <v>114</v>
      </c>
      <c r="B111" s="195"/>
      <c r="C111" s="195"/>
      <c r="D111" s="195"/>
      <c r="E111" s="195"/>
      <c r="F111" s="195">
        <v>4</v>
      </c>
      <c r="G111" s="195">
        <v>4</v>
      </c>
      <c r="H111" s="195"/>
      <c r="I111" s="195"/>
      <c r="J111" s="933"/>
      <c r="K111" s="632" t="s">
        <v>470</v>
      </c>
      <c r="L111" s="122"/>
    </row>
    <row r="112" spans="1:12" ht="12" customHeight="1">
      <c r="A112" s="122">
        <v>115</v>
      </c>
      <c r="B112" s="195"/>
      <c r="C112" s="195"/>
      <c r="D112" s="195"/>
      <c r="E112" s="195"/>
      <c r="F112" s="195"/>
      <c r="G112" s="195"/>
      <c r="H112" s="195"/>
      <c r="I112" s="195"/>
      <c r="J112" s="933"/>
      <c r="K112" s="632" t="s">
        <v>477</v>
      </c>
      <c r="L112" s="122"/>
    </row>
    <row r="113" spans="1:12" ht="12" customHeight="1">
      <c r="A113" s="122">
        <v>116</v>
      </c>
      <c r="B113" s="195"/>
      <c r="C113" s="195"/>
      <c r="D113" s="195"/>
      <c r="E113" s="195"/>
      <c r="F113" s="195"/>
      <c r="G113" s="195"/>
      <c r="H113" s="195"/>
      <c r="I113" s="195"/>
      <c r="J113" s="933"/>
      <c r="K113" s="632" t="s">
        <v>484</v>
      </c>
      <c r="L113" s="122"/>
    </row>
    <row r="114" spans="1:12" ht="12" customHeight="1">
      <c r="A114" s="122">
        <v>117</v>
      </c>
      <c r="B114" s="195"/>
      <c r="C114" s="195"/>
      <c r="D114" s="195"/>
      <c r="E114" s="195"/>
      <c r="F114" s="195"/>
      <c r="G114" s="195"/>
      <c r="H114" s="195"/>
      <c r="I114" s="195"/>
      <c r="J114" s="933"/>
      <c r="K114" s="632" t="s">
        <v>507</v>
      </c>
      <c r="L114" s="122"/>
    </row>
    <row r="115" spans="1:12" ht="12" customHeight="1">
      <c r="A115" s="122">
        <v>118</v>
      </c>
      <c r="B115" s="195">
        <v>2</v>
      </c>
      <c r="C115" s="195"/>
      <c r="D115" s="195"/>
      <c r="E115" s="195"/>
      <c r="F115" s="195"/>
      <c r="G115" s="195">
        <v>2</v>
      </c>
      <c r="H115" s="195"/>
      <c r="I115" s="837">
        <v>3</v>
      </c>
      <c r="J115" s="933" t="s">
        <v>3661</v>
      </c>
      <c r="K115" s="827" t="s">
        <v>3264</v>
      </c>
      <c r="L115" s="122"/>
    </row>
    <row r="116" spans="1:12" ht="12" customHeight="1">
      <c r="A116" s="122">
        <v>119</v>
      </c>
      <c r="B116" s="195"/>
      <c r="C116" s="195"/>
      <c r="D116" s="195"/>
      <c r="E116" s="195"/>
      <c r="F116" s="195"/>
      <c r="G116" s="195"/>
      <c r="H116" s="195"/>
      <c r="I116" s="195"/>
      <c r="J116" s="933"/>
      <c r="K116" s="827" t="s">
        <v>3265</v>
      </c>
      <c r="L116" s="122"/>
    </row>
    <row r="117" spans="1:12" ht="12" customHeight="1">
      <c r="A117" s="122">
        <v>120</v>
      </c>
      <c r="B117" s="195"/>
      <c r="C117" s="195"/>
      <c r="D117" s="195">
        <v>2</v>
      </c>
      <c r="E117" s="195"/>
      <c r="F117" s="195"/>
      <c r="G117" s="195">
        <v>2</v>
      </c>
      <c r="H117" s="195"/>
      <c r="I117" s="195"/>
      <c r="J117" s="933"/>
      <c r="K117" s="827" t="s">
        <v>3266</v>
      </c>
      <c r="L117" s="122"/>
    </row>
    <row r="118" spans="1:12" ht="12" customHeight="1">
      <c r="A118" s="122">
        <v>121</v>
      </c>
      <c r="B118" s="195"/>
      <c r="C118" s="195"/>
      <c r="D118" s="195"/>
      <c r="E118" s="195"/>
      <c r="F118" s="195"/>
      <c r="G118" s="195"/>
      <c r="H118" s="195"/>
      <c r="I118" s="195"/>
      <c r="J118" s="933"/>
      <c r="K118" s="827" t="s">
        <v>3267</v>
      </c>
      <c r="L118" s="122"/>
    </row>
    <row r="119" spans="1:12" ht="12" customHeight="1">
      <c r="A119" s="122">
        <v>122</v>
      </c>
      <c r="B119" s="195"/>
      <c r="C119" s="195"/>
      <c r="D119" s="195"/>
      <c r="E119" s="195">
        <v>2</v>
      </c>
      <c r="F119" s="195"/>
      <c r="G119" s="195">
        <v>2</v>
      </c>
      <c r="H119" s="195"/>
      <c r="I119" s="195"/>
      <c r="J119" s="933"/>
      <c r="K119" s="827" t="s">
        <v>3263</v>
      </c>
      <c r="L119" s="122"/>
    </row>
    <row r="120" spans="1:12" ht="12" customHeight="1">
      <c r="A120" s="122">
        <v>123</v>
      </c>
      <c r="B120" s="195"/>
      <c r="C120" s="195"/>
      <c r="D120" s="195"/>
      <c r="E120" s="195"/>
      <c r="F120" s="195"/>
      <c r="G120" s="195"/>
      <c r="H120" s="195"/>
      <c r="I120" s="195"/>
      <c r="J120" s="933"/>
      <c r="K120" s="827" t="s">
        <v>3268</v>
      </c>
      <c r="L120" s="122"/>
    </row>
    <row r="121" spans="1:12" ht="12" customHeight="1">
      <c r="A121" s="122">
        <v>124</v>
      </c>
      <c r="B121" s="195">
        <v>2</v>
      </c>
      <c r="C121" s="195"/>
      <c r="D121" s="195"/>
      <c r="E121" s="195"/>
      <c r="F121" s="195"/>
      <c r="G121" s="195">
        <v>2</v>
      </c>
      <c r="H121" s="195"/>
      <c r="I121" s="837">
        <v>3</v>
      </c>
      <c r="J121" s="933" t="s">
        <v>3662</v>
      </c>
      <c r="K121" s="827" t="s">
        <v>3271</v>
      </c>
      <c r="L121" s="122"/>
    </row>
    <row r="122" spans="1:12" ht="12" customHeight="1">
      <c r="A122" s="122">
        <v>125</v>
      </c>
      <c r="B122" s="195"/>
      <c r="C122" s="195"/>
      <c r="D122" s="195"/>
      <c r="E122" s="195"/>
      <c r="F122" s="195"/>
      <c r="G122" s="195"/>
      <c r="H122" s="195"/>
      <c r="I122" s="195"/>
      <c r="J122" s="933"/>
      <c r="K122" s="827" t="s">
        <v>3272</v>
      </c>
      <c r="L122" s="122"/>
    </row>
    <row r="123" spans="1:12" ht="12" customHeight="1">
      <c r="A123" s="122">
        <v>126</v>
      </c>
      <c r="B123" s="195"/>
      <c r="C123" s="195"/>
      <c r="D123" s="195">
        <v>2</v>
      </c>
      <c r="E123" s="195"/>
      <c r="F123" s="195"/>
      <c r="G123" s="195">
        <v>2</v>
      </c>
      <c r="H123" s="195"/>
      <c r="I123" s="195"/>
      <c r="J123" s="933"/>
      <c r="K123" s="827" t="s">
        <v>3273</v>
      </c>
      <c r="L123" s="122"/>
    </row>
    <row r="124" spans="1:12" ht="12" customHeight="1">
      <c r="A124" s="122">
        <v>127</v>
      </c>
      <c r="B124" s="195"/>
      <c r="C124" s="195"/>
      <c r="D124" s="195"/>
      <c r="E124" s="195"/>
      <c r="F124" s="195"/>
      <c r="G124" s="195"/>
      <c r="H124" s="195"/>
      <c r="I124" s="195"/>
      <c r="J124" s="933"/>
      <c r="K124" s="827" t="s">
        <v>3274</v>
      </c>
      <c r="L124" s="122"/>
    </row>
    <row r="125" spans="1:12" ht="12" customHeight="1">
      <c r="A125" s="122">
        <v>128</v>
      </c>
      <c r="B125" s="195"/>
      <c r="C125" s="195"/>
      <c r="D125" s="195"/>
      <c r="E125" s="195">
        <v>4</v>
      </c>
      <c r="F125" s="195"/>
      <c r="G125" s="195">
        <v>4</v>
      </c>
      <c r="H125" s="195"/>
      <c r="I125" s="195"/>
      <c r="J125" s="933"/>
      <c r="K125" s="827" t="s">
        <v>3275</v>
      </c>
      <c r="L125" s="122"/>
    </row>
    <row r="126" spans="1:12" ht="12" customHeight="1">
      <c r="A126" s="122">
        <v>129</v>
      </c>
      <c r="B126" s="195"/>
      <c r="C126" s="195"/>
      <c r="D126" s="195"/>
      <c r="E126" s="195"/>
      <c r="F126" s="195"/>
      <c r="G126" s="195"/>
      <c r="H126" s="195"/>
      <c r="I126" s="195"/>
      <c r="J126" s="933"/>
      <c r="K126" s="827" t="s">
        <v>3276</v>
      </c>
      <c r="L126" s="122"/>
    </row>
    <row r="127" spans="1:12" ht="12" customHeight="1">
      <c r="A127" s="122">
        <v>130</v>
      </c>
      <c r="B127" s="195"/>
      <c r="C127" s="195"/>
      <c r="D127" s="195"/>
      <c r="E127" s="195"/>
      <c r="F127" s="195"/>
      <c r="G127" s="195"/>
      <c r="H127" s="195"/>
      <c r="I127" s="195"/>
      <c r="J127" s="933"/>
      <c r="K127" s="827" t="s">
        <v>3277</v>
      </c>
      <c r="L127" s="122"/>
    </row>
    <row r="128" spans="1:12" ht="12" customHeight="1">
      <c r="A128" s="122">
        <v>131</v>
      </c>
      <c r="B128" s="195"/>
      <c r="C128" s="195"/>
      <c r="D128" s="195"/>
      <c r="E128" s="195"/>
      <c r="F128" s="195"/>
      <c r="G128" s="195"/>
      <c r="H128" s="195"/>
      <c r="I128" s="195"/>
      <c r="J128" s="933"/>
      <c r="K128" s="827" t="s">
        <v>3278</v>
      </c>
      <c r="L128" s="122"/>
    </row>
    <row r="129" spans="1:12" ht="12" customHeight="1">
      <c r="A129" s="122">
        <v>132</v>
      </c>
      <c r="B129" s="195">
        <v>1</v>
      </c>
      <c r="C129" s="195"/>
      <c r="D129" s="195"/>
      <c r="E129" s="195"/>
      <c r="F129" s="195"/>
      <c r="G129" s="195">
        <v>2</v>
      </c>
      <c r="H129" s="195"/>
      <c r="I129" s="837">
        <v>3</v>
      </c>
      <c r="J129" s="933" t="s">
        <v>3664</v>
      </c>
      <c r="K129" s="632" t="s">
        <v>3279</v>
      </c>
      <c r="L129" s="122"/>
    </row>
    <row r="130" spans="1:12" ht="12" customHeight="1">
      <c r="A130" s="122">
        <v>133</v>
      </c>
      <c r="B130" s="195"/>
      <c r="C130" s="195"/>
      <c r="D130" s="195">
        <v>1</v>
      </c>
      <c r="E130" s="195"/>
      <c r="F130" s="195"/>
      <c r="G130" s="195"/>
      <c r="H130" s="195"/>
      <c r="I130" s="195"/>
      <c r="J130" s="933"/>
      <c r="K130" s="632" t="s">
        <v>3280</v>
      </c>
      <c r="L130" s="122"/>
    </row>
    <row r="131" spans="1:12" ht="12" customHeight="1">
      <c r="A131" s="122">
        <v>134</v>
      </c>
      <c r="B131" s="195"/>
      <c r="C131" s="195"/>
      <c r="D131" s="195"/>
      <c r="E131" s="195">
        <v>2</v>
      </c>
      <c r="F131" s="195"/>
      <c r="G131" s="195">
        <v>2</v>
      </c>
      <c r="H131" s="195"/>
      <c r="I131" s="195"/>
      <c r="J131" s="933"/>
      <c r="K131" s="632" t="s">
        <v>3281</v>
      </c>
      <c r="L131" s="122"/>
    </row>
    <row r="132" spans="1:12" ht="12" customHeight="1">
      <c r="A132" s="122">
        <v>135</v>
      </c>
      <c r="B132" s="195"/>
      <c r="C132" s="195"/>
      <c r="D132" s="195"/>
      <c r="E132" s="195"/>
      <c r="F132" s="195"/>
      <c r="G132" s="195"/>
      <c r="H132" s="195"/>
      <c r="I132" s="195"/>
      <c r="J132" s="933"/>
      <c r="K132" s="632" t="s">
        <v>3282</v>
      </c>
      <c r="L132" s="122"/>
    </row>
    <row r="133" spans="1:12" ht="12" customHeight="1">
      <c r="A133" s="122">
        <v>136</v>
      </c>
      <c r="B133" s="195">
        <v>1</v>
      </c>
      <c r="C133" s="195"/>
      <c r="D133" s="195"/>
      <c r="E133" s="195"/>
      <c r="F133" s="195"/>
      <c r="G133" s="195">
        <v>1</v>
      </c>
      <c r="H133" s="838">
        <v>6</v>
      </c>
      <c r="I133" s="837">
        <v>3</v>
      </c>
      <c r="J133" s="933" t="s">
        <v>3663</v>
      </c>
      <c r="K133" s="827" t="s">
        <v>3283</v>
      </c>
      <c r="L133" s="122"/>
    </row>
    <row r="134" spans="1:12" ht="12" customHeight="1">
      <c r="A134" s="122">
        <v>137</v>
      </c>
      <c r="B134" s="195"/>
      <c r="C134" s="195"/>
      <c r="D134" s="195">
        <v>2</v>
      </c>
      <c r="E134" s="195"/>
      <c r="F134" s="195"/>
      <c r="G134" s="195">
        <v>2</v>
      </c>
      <c r="H134" s="195"/>
      <c r="I134" s="195"/>
      <c r="J134" s="933"/>
      <c r="K134" s="827" t="s">
        <v>3284</v>
      </c>
      <c r="L134" s="122"/>
    </row>
    <row r="135" spans="1:12" ht="12" customHeight="1">
      <c r="A135" s="122">
        <v>138</v>
      </c>
      <c r="B135" s="195"/>
      <c r="C135" s="195"/>
      <c r="D135" s="195"/>
      <c r="E135" s="195"/>
      <c r="F135" s="195"/>
      <c r="G135" s="195"/>
      <c r="H135" s="195"/>
      <c r="I135" s="195"/>
      <c r="J135" s="933"/>
      <c r="K135" s="827" t="s">
        <v>3285</v>
      </c>
      <c r="L135" s="122"/>
    </row>
    <row r="136" spans="1:12" ht="12" customHeight="1">
      <c r="A136" s="122">
        <v>139</v>
      </c>
      <c r="B136" s="195"/>
      <c r="C136" s="195"/>
      <c r="D136" s="195"/>
      <c r="E136" s="195">
        <v>3</v>
      </c>
      <c r="F136" s="195"/>
      <c r="G136" s="195">
        <v>3</v>
      </c>
      <c r="H136" s="195"/>
      <c r="I136" s="195"/>
      <c r="J136" s="933"/>
      <c r="K136" s="827" t="s">
        <v>3286</v>
      </c>
      <c r="L136" s="122"/>
    </row>
    <row r="137" spans="1:12" ht="12" customHeight="1">
      <c r="A137" s="122">
        <v>140</v>
      </c>
      <c r="B137" s="195"/>
      <c r="C137" s="195"/>
      <c r="D137" s="195"/>
      <c r="E137" s="195"/>
      <c r="F137" s="195"/>
      <c r="G137" s="195"/>
      <c r="H137" s="195"/>
      <c r="I137" s="195"/>
      <c r="J137" s="933"/>
      <c r="K137" s="827" t="s">
        <v>3287</v>
      </c>
      <c r="L137" s="122"/>
    </row>
    <row r="138" spans="1:12" ht="12" customHeight="1">
      <c r="A138" s="122">
        <v>141</v>
      </c>
      <c r="B138" s="195"/>
      <c r="C138" s="195"/>
      <c r="D138" s="195"/>
      <c r="E138" s="195"/>
      <c r="F138" s="195"/>
      <c r="G138" s="195"/>
      <c r="H138" s="195"/>
      <c r="I138" s="195"/>
      <c r="J138" s="933"/>
      <c r="K138" s="827" t="s">
        <v>3288</v>
      </c>
      <c r="L138" s="122"/>
    </row>
    <row r="139" spans="1:12" ht="12" customHeight="1">
      <c r="A139" s="122">
        <v>144</v>
      </c>
      <c r="B139" s="195"/>
      <c r="C139" s="195"/>
      <c r="D139" s="195"/>
      <c r="E139" s="195"/>
      <c r="F139" s="195">
        <v>3</v>
      </c>
      <c r="G139" s="195">
        <v>3</v>
      </c>
      <c r="H139" s="195"/>
      <c r="I139" s="837">
        <v>4</v>
      </c>
      <c r="J139" s="933"/>
      <c r="K139" s="827" t="s">
        <v>507</v>
      </c>
      <c r="L139" s="122"/>
    </row>
    <row r="140" spans="1:12" ht="12" customHeight="1">
      <c r="A140" s="122">
        <v>145</v>
      </c>
      <c r="B140" s="195"/>
      <c r="C140" s="195"/>
      <c r="D140" s="195"/>
      <c r="E140" s="195"/>
      <c r="F140" s="195"/>
      <c r="G140" s="195"/>
      <c r="H140" s="195"/>
      <c r="I140" s="195"/>
      <c r="J140" s="933"/>
      <c r="K140" s="827" t="s">
        <v>517</v>
      </c>
      <c r="L140" s="122"/>
    </row>
    <row r="141" spans="1:12" ht="12" customHeight="1">
      <c r="A141" s="122">
        <v>146</v>
      </c>
      <c r="B141" s="195"/>
      <c r="C141" s="195"/>
      <c r="D141" s="195"/>
      <c r="E141" s="195"/>
      <c r="F141" s="195"/>
      <c r="G141" s="195"/>
      <c r="H141" s="195"/>
      <c r="I141" s="195"/>
      <c r="J141" s="933"/>
      <c r="K141" s="632" t="s">
        <v>524</v>
      </c>
      <c r="L141" s="122"/>
    </row>
    <row r="142" spans="1:12" ht="12" customHeight="1">
      <c r="A142" s="122">
        <v>147</v>
      </c>
      <c r="B142" s="195">
        <v>1</v>
      </c>
      <c r="C142" s="195"/>
      <c r="D142" s="195"/>
      <c r="E142" s="195"/>
      <c r="F142" s="195"/>
      <c r="G142" s="195">
        <v>1</v>
      </c>
      <c r="H142" s="195"/>
      <c r="I142" s="837">
        <v>4</v>
      </c>
      <c r="J142" s="933" t="s">
        <v>3665</v>
      </c>
      <c r="K142" s="827" t="s">
        <v>3289</v>
      </c>
      <c r="L142" s="122"/>
    </row>
    <row r="143" spans="1:12" ht="12" customHeight="1">
      <c r="A143" s="122">
        <v>148</v>
      </c>
      <c r="B143" s="195"/>
      <c r="C143" s="195"/>
      <c r="D143" s="195">
        <v>1</v>
      </c>
      <c r="E143" s="195"/>
      <c r="F143" s="195"/>
      <c r="G143" s="195">
        <v>1</v>
      </c>
      <c r="H143" s="195"/>
      <c r="I143" s="195"/>
      <c r="J143" s="933"/>
      <c r="K143" s="827" t="s">
        <v>3290</v>
      </c>
      <c r="L143" s="122"/>
    </row>
    <row r="144" spans="1:12" ht="12" customHeight="1">
      <c r="A144" s="122">
        <v>149</v>
      </c>
      <c r="B144" s="195"/>
      <c r="C144" s="195"/>
      <c r="D144" s="195"/>
      <c r="E144" s="195">
        <v>1</v>
      </c>
      <c r="F144" s="195"/>
      <c r="G144" s="195">
        <v>1</v>
      </c>
      <c r="H144" s="195"/>
      <c r="I144" s="195"/>
      <c r="J144" s="933"/>
      <c r="K144" s="827" t="s">
        <v>3291</v>
      </c>
      <c r="L144" s="122"/>
    </row>
    <row r="145" spans="1:12" ht="12" customHeight="1">
      <c r="A145" s="122">
        <v>150</v>
      </c>
      <c r="B145" s="195">
        <v>1</v>
      </c>
      <c r="C145" s="195"/>
      <c r="D145" s="195"/>
      <c r="E145" s="195"/>
      <c r="F145" s="195"/>
      <c r="G145" s="195">
        <v>1</v>
      </c>
      <c r="H145" s="195"/>
      <c r="I145" s="837">
        <v>4</v>
      </c>
      <c r="J145" s="933" t="s">
        <v>3666</v>
      </c>
      <c r="K145" s="827" t="s">
        <v>3292</v>
      </c>
      <c r="L145" s="122"/>
    </row>
    <row r="146" spans="1:12" ht="12" customHeight="1">
      <c r="A146" s="122">
        <v>151</v>
      </c>
      <c r="B146" s="195"/>
      <c r="C146" s="195"/>
      <c r="D146" s="195">
        <v>1</v>
      </c>
      <c r="E146" s="195"/>
      <c r="F146" s="195"/>
      <c r="G146" s="195">
        <v>1</v>
      </c>
      <c r="H146" s="195"/>
      <c r="I146" s="195"/>
      <c r="J146" s="933"/>
      <c r="K146" s="827" t="s">
        <v>3293</v>
      </c>
      <c r="L146" s="122"/>
    </row>
    <row r="147" spans="1:12" ht="12" customHeight="1">
      <c r="A147" s="122">
        <v>152</v>
      </c>
      <c r="B147" s="195"/>
      <c r="C147" s="195"/>
      <c r="D147" s="195"/>
      <c r="E147" s="195">
        <v>4</v>
      </c>
      <c r="F147" s="195"/>
      <c r="G147" s="195">
        <v>4</v>
      </c>
      <c r="H147" s="195"/>
      <c r="I147" s="195"/>
      <c r="J147" s="933"/>
      <c r="K147" s="827" t="s">
        <v>3294</v>
      </c>
      <c r="L147" s="122"/>
    </row>
    <row r="148" spans="1:12" ht="12" customHeight="1">
      <c r="A148" s="122">
        <v>153</v>
      </c>
      <c r="B148" s="195"/>
      <c r="C148" s="195"/>
      <c r="D148" s="195"/>
      <c r="E148" s="195"/>
      <c r="F148" s="195"/>
      <c r="G148" s="195"/>
      <c r="H148" s="195"/>
      <c r="I148" s="195"/>
      <c r="J148" s="933"/>
      <c r="K148" s="827" t="s">
        <v>3295</v>
      </c>
      <c r="L148" s="122"/>
    </row>
    <row r="149" spans="1:12" ht="12" customHeight="1">
      <c r="A149" s="122">
        <v>154</v>
      </c>
      <c r="B149" s="195"/>
      <c r="C149" s="195"/>
      <c r="D149" s="195"/>
      <c r="E149" s="195"/>
      <c r="F149" s="195"/>
      <c r="G149" s="195"/>
      <c r="H149" s="195"/>
      <c r="I149" s="195"/>
      <c r="J149" s="933"/>
      <c r="K149" s="827" t="s">
        <v>3296</v>
      </c>
      <c r="L149" s="122"/>
    </row>
    <row r="150" spans="1:12" ht="12" customHeight="1">
      <c r="A150" s="122">
        <v>155</v>
      </c>
      <c r="B150" s="195"/>
      <c r="C150" s="195"/>
      <c r="D150" s="195"/>
      <c r="E150" s="195"/>
      <c r="F150" s="195"/>
      <c r="G150" s="195"/>
      <c r="H150" s="195"/>
      <c r="I150" s="195"/>
      <c r="J150" s="933"/>
      <c r="K150" s="827" t="s">
        <v>3297</v>
      </c>
      <c r="L150" s="122"/>
    </row>
    <row r="151" spans="1:12" ht="12" customHeight="1">
      <c r="A151" s="122">
        <v>156</v>
      </c>
      <c r="B151" s="195"/>
      <c r="C151" s="195"/>
      <c r="D151" s="195"/>
      <c r="E151" s="195"/>
      <c r="F151" s="195">
        <v>4</v>
      </c>
      <c r="G151" s="195">
        <v>4</v>
      </c>
      <c r="H151" s="195"/>
      <c r="I151" s="195"/>
      <c r="J151" s="933"/>
      <c r="K151" s="827" t="s">
        <v>3298</v>
      </c>
      <c r="L151" s="122"/>
    </row>
    <row r="152" spans="1:12" ht="12" customHeight="1">
      <c r="A152" s="122">
        <v>157</v>
      </c>
      <c r="B152" s="195"/>
      <c r="C152" s="195"/>
      <c r="D152" s="195"/>
      <c r="E152" s="195"/>
      <c r="F152" s="195"/>
      <c r="G152" s="195"/>
      <c r="H152" s="195"/>
      <c r="I152" s="195"/>
      <c r="J152" s="933"/>
      <c r="K152" s="827" t="s">
        <v>3299</v>
      </c>
      <c r="L152" s="122"/>
    </row>
    <row r="153" spans="1:12" ht="12" customHeight="1">
      <c r="A153" s="122"/>
      <c r="B153" s="195"/>
      <c r="C153" s="195"/>
      <c r="D153" s="195"/>
      <c r="E153" s="195"/>
      <c r="F153" s="195"/>
      <c r="G153" s="195"/>
      <c r="H153" s="195"/>
      <c r="I153" s="195"/>
      <c r="J153" s="933"/>
      <c r="K153" s="827" t="s">
        <v>3300</v>
      </c>
      <c r="L153" s="122"/>
    </row>
    <row r="154" spans="1:12" ht="12" customHeight="1">
      <c r="A154" s="122">
        <v>158</v>
      </c>
      <c r="B154" s="195"/>
      <c r="C154" s="195"/>
      <c r="D154" s="195"/>
      <c r="E154" s="195"/>
      <c r="F154" s="195"/>
      <c r="G154" s="195"/>
      <c r="H154" s="195"/>
      <c r="I154" s="195"/>
      <c r="J154" s="933"/>
      <c r="K154" s="827" t="s">
        <v>3301</v>
      </c>
      <c r="L154" s="122"/>
    </row>
    <row r="155" spans="1:12" ht="14.45" customHeight="1">
      <c r="A155" s="122"/>
      <c r="B155" s="633">
        <f t="shared" ref="B155:F155" si="0">SUM(B3:B154)</f>
        <v>31</v>
      </c>
      <c r="C155" s="633">
        <f t="shared" si="0"/>
        <v>6</v>
      </c>
      <c r="D155" s="633">
        <f t="shared" si="0"/>
        <v>38</v>
      </c>
      <c r="E155" s="633">
        <f t="shared" si="0"/>
        <v>62</v>
      </c>
      <c r="F155" s="633">
        <f t="shared" si="0"/>
        <v>15</v>
      </c>
      <c r="G155" s="633">
        <f>SUM(G3:G154)</f>
        <v>152</v>
      </c>
      <c r="H155" s="633"/>
      <c r="I155" s="633"/>
      <c r="J155" s="633"/>
      <c r="K155" s="122"/>
      <c r="L155" s="122"/>
    </row>
    <row r="156" spans="1:12" ht="12.75">
      <c r="B156" s="758" t="s">
        <v>3481</v>
      </c>
      <c r="C156" s="758" t="s">
        <v>3506</v>
      </c>
      <c r="D156" s="758" t="s">
        <v>3505</v>
      </c>
      <c r="E156" s="758" t="s">
        <v>3504</v>
      </c>
      <c r="F156" s="758" t="s">
        <v>3551</v>
      </c>
      <c r="G156" s="758" t="s">
        <v>3550</v>
      </c>
      <c r="H156" s="822"/>
      <c r="I156" s="822"/>
      <c r="J156" s="822"/>
    </row>
  </sheetData>
  <mergeCells count="8">
    <mergeCell ref="M8:N8"/>
    <mergeCell ref="M9:N9"/>
    <mergeCell ref="M2:N2"/>
    <mergeCell ref="M3:N3"/>
    <mergeCell ref="M4:N4"/>
    <mergeCell ref="M5:N5"/>
    <mergeCell ref="M6:N6"/>
    <mergeCell ref="M7:N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AT85"/>
  <sheetViews>
    <sheetView topLeftCell="M1" zoomScale="90" zoomScaleNormal="90" zoomScalePageLayoutView="120" workbookViewId="0">
      <selection activeCell="AB1" sqref="AB1:AB1048576"/>
    </sheetView>
  </sheetViews>
  <sheetFormatPr defaultColWidth="10.875" defaultRowHeight="11.25"/>
  <cols>
    <col min="1" max="1" width="13.875" style="9" hidden="1" customWidth="1"/>
    <col min="2" max="6" width="12.375" style="9" hidden="1" customWidth="1"/>
    <col min="7" max="12" width="0" style="9" hidden="1" customWidth="1"/>
    <col min="13" max="13" width="3.875" style="9" customWidth="1"/>
    <col min="14" max="27" width="10.875" style="9"/>
    <col min="28" max="28" width="4.625" style="345" customWidth="1"/>
    <col min="29" max="29" width="11.5" style="9" customWidth="1"/>
    <col min="30" max="16384" width="10.875" style="9"/>
  </cols>
  <sheetData>
    <row r="1" spans="1:46" ht="15.75">
      <c r="A1" s="258" t="s">
        <v>541</v>
      </c>
      <c r="B1" s="23" t="s">
        <v>542</v>
      </c>
      <c r="M1" s="345"/>
      <c r="N1" s="258" t="s">
        <v>541</v>
      </c>
      <c r="O1" s="180" t="s">
        <v>1071</v>
      </c>
      <c r="P1" s="23" t="s">
        <v>542</v>
      </c>
      <c r="X1" s="387"/>
      <c r="Y1" s="387"/>
      <c r="AC1" s="463"/>
      <c r="AD1" s="261" t="s">
        <v>2630</v>
      </c>
      <c r="AE1" s="261"/>
      <c r="AF1" s="261"/>
      <c r="AG1" s="261"/>
      <c r="AH1" s="261"/>
      <c r="AI1" s="261"/>
      <c r="AJ1" s="261"/>
      <c r="AK1" s="261"/>
    </row>
    <row r="2" spans="1:46" ht="33" customHeight="1">
      <c r="B2" s="80" t="s">
        <v>543</v>
      </c>
      <c r="C2" s="81" t="s">
        <v>544</v>
      </c>
      <c r="D2" s="81" t="s">
        <v>545</v>
      </c>
      <c r="E2" s="80" t="s">
        <v>546</v>
      </c>
      <c r="F2" s="80" t="s">
        <v>547</v>
      </c>
      <c r="G2" s="81" t="s">
        <v>548</v>
      </c>
      <c r="H2" s="80" t="s">
        <v>549</v>
      </c>
      <c r="I2" s="81" t="s">
        <v>550</v>
      </c>
      <c r="J2" s="81" t="s">
        <v>551</v>
      </c>
      <c r="K2" s="24"/>
      <c r="M2" s="345"/>
      <c r="N2" s="784" t="s">
        <v>2564</v>
      </c>
      <c r="O2" s="380" t="s">
        <v>3302</v>
      </c>
      <c r="P2" s="381" t="s">
        <v>3308</v>
      </c>
      <c r="Q2" s="381" t="s">
        <v>545</v>
      </c>
      <c r="R2" s="380" t="s">
        <v>3314</v>
      </c>
      <c r="S2" s="381" t="s">
        <v>3320</v>
      </c>
      <c r="T2" s="381" t="s">
        <v>3324</v>
      </c>
      <c r="U2" s="380" t="s">
        <v>3330</v>
      </c>
      <c r="V2" s="634"/>
      <c r="X2" s="299"/>
      <c r="Y2" s="299"/>
      <c r="AC2" s="784" t="s">
        <v>2565</v>
      </c>
      <c r="AD2" s="261"/>
      <c r="AE2" s="261"/>
      <c r="AF2" s="261"/>
      <c r="AG2" s="261"/>
      <c r="AH2" s="261"/>
      <c r="AI2" s="261"/>
      <c r="AJ2" s="261"/>
      <c r="AK2" s="261"/>
    </row>
    <row r="3" spans="1:46" ht="33" customHeight="1">
      <c r="B3" s="80" t="s">
        <v>552</v>
      </c>
      <c r="C3" s="81" t="s">
        <v>553</v>
      </c>
      <c r="D3" s="81" t="s">
        <v>554</v>
      </c>
      <c r="E3" s="80" t="s">
        <v>555</v>
      </c>
      <c r="F3" s="80" t="s">
        <v>556</v>
      </c>
      <c r="G3" s="81" t="s">
        <v>557</v>
      </c>
      <c r="H3" s="80" t="s">
        <v>558</v>
      </c>
      <c r="I3" s="81" t="s">
        <v>559</v>
      </c>
      <c r="J3" s="81" t="s">
        <v>560</v>
      </c>
      <c r="K3" s="24"/>
      <c r="M3" s="345"/>
      <c r="O3" s="380" t="s">
        <v>3303</v>
      </c>
      <c r="P3" s="381" t="s">
        <v>3309</v>
      </c>
      <c r="Q3" s="381" t="s">
        <v>554</v>
      </c>
      <c r="R3" s="380" t="s">
        <v>3315</v>
      </c>
      <c r="S3" s="381" t="s">
        <v>3321</v>
      </c>
      <c r="T3" s="381" t="s">
        <v>3325</v>
      </c>
      <c r="U3" s="380" t="s">
        <v>3331</v>
      </c>
      <c r="V3" s="634"/>
      <c r="X3" s="299"/>
      <c r="Y3" s="299"/>
      <c r="AC3" s="541" t="s">
        <v>541</v>
      </c>
      <c r="AD3" s="472" t="s">
        <v>2631</v>
      </c>
      <c r="AE3" s="594"/>
      <c r="AF3" s="591" t="s">
        <v>634</v>
      </c>
      <c r="AG3" s="313" t="s">
        <v>2634</v>
      </c>
      <c r="AH3" s="313" t="s">
        <v>2635</v>
      </c>
      <c r="AI3" s="313" t="s">
        <v>2636</v>
      </c>
      <c r="AJ3" s="313" t="s">
        <v>2637</v>
      </c>
      <c r="AK3" s="313" t="s">
        <v>2638</v>
      </c>
      <c r="AL3" s="473" t="s">
        <v>2654</v>
      </c>
      <c r="AM3" s="313" t="s">
        <v>2639</v>
      </c>
      <c r="AN3" s="473" t="s">
        <v>2659</v>
      </c>
    </row>
    <row r="4" spans="1:46" ht="33" customHeight="1">
      <c r="B4" s="80" t="s">
        <v>561</v>
      </c>
      <c r="C4" s="81" t="s">
        <v>562</v>
      </c>
      <c r="D4" s="81" t="s">
        <v>563</v>
      </c>
      <c r="E4" s="24"/>
      <c r="F4" s="80" t="s">
        <v>564</v>
      </c>
      <c r="G4" s="81" t="s">
        <v>565</v>
      </c>
      <c r="H4" s="80" t="s">
        <v>566</v>
      </c>
      <c r="I4" s="81" t="s">
        <v>567</v>
      </c>
      <c r="J4" s="81" t="s">
        <v>568</v>
      </c>
      <c r="K4" s="241" t="s">
        <v>576</v>
      </c>
      <c r="L4" s="242"/>
      <c r="M4" s="345"/>
      <c r="O4" s="380" t="s">
        <v>3304</v>
      </c>
      <c r="P4" s="381" t="s">
        <v>3310</v>
      </c>
      <c r="Q4" s="381" t="s">
        <v>563</v>
      </c>
      <c r="R4" s="380" t="s">
        <v>3316</v>
      </c>
      <c r="S4" s="381" t="s">
        <v>3322</v>
      </c>
      <c r="T4" s="381" t="s">
        <v>3326</v>
      </c>
      <c r="U4" s="381" t="s">
        <v>3332</v>
      </c>
      <c r="V4" s="634"/>
      <c r="X4" s="299"/>
      <c r="Y4" s="299"/>
      <c r="AC4" s="583">
        <f>SUM(AD4:AE4)</f>
        <v>2</v>
      </c>
      <c r="AD4" s="570">
        <v>2</v>
      </c>
      <c r="AE4" s="570"/>
      <c r="AG4" s="313" t="s">
        <v>2640</v>
      </c>
      <c r="AH4" s="441"/>
      <c r="AI4" s="473" t="s">
        <v>2641</v>
      </c>
      <c r="AJ4" s="473" t="s">
        <v>2642</v>
      </c>
      <c r="AK4" s="473" t="s">
        <v>2643</v>
      </c>
      <c r="AL4" s="473" t="s">
        <v>2658</v>
      </c>
      <c r="AM4" s="473" t="s">
        <v>2644</v>
      </c>
      <c r="AN4" s="473" t="s">
        <v>2663</v>
      </c>
    </row>
    <row r="5" spans="1:46" ht="33" customHeight="1">
      <c r="B5" s="80" t="s">
        <v>569</v>
      </c>
      <c r="C5" s="81" t="s">
        <v>570</v>
      </c>
      <c r="D5" s="81" t="s">
        <v>571</v>
      </c>
      <c r="E5" s="24"/>
      <c r="F5" s="80" t="s">
        <v>572</v>
      </c>
      <c r="G5" s="81" t="s">
        <v>573</v>
      </c>
      <c r="H5" s="80" t="s">
        <v>574</v>
      </c>
      <c r="I5" s="81" t="s">
        <v>575</v>
      </c>
      <c r="K5" s="241" t="s">
        <v>584</v>
      </c>
      <c r="L5" s="241" t="s">
        <v>585</v>
      </c>
      <c r="M5" s="345"/>
      <c r="O5" s="380" t="s">
        <v>3305</v>
      </c>
      <c r="P5" s="381" t="s">
        <v>3311</v>
      </c>
      <c r="Q5" s="381" t="s">
        <v>571</v>
      </c>
      <c r="R5" s="380" t="s">
        <v>3317</v>
      </c>
      <c r="S5" s="381" t="s">
        <v>3323</v>
      </c>
      <c r="T5" s="381" t="s">
        <v>3327</v>
      </c>
      <c r="U5" s="381" t="s">
        <v>3333</v>
      </c>
      <c r="V5" s="634"/>
      <c r="X5" s="299"/>
      <c r="Y5" s="299"/>
      <c r="AD5" s="261"/>
      <c r="AE5" s="261"/>
      <c r="AG5" s="473" t="s">
        <v>2645</v>
      </c>
      <c r="AH5" s="441"/>
      <c r="AI5" s="473" t="s">
        <v>2646</v>
      </c>
      <c r="AJ5" s="313" t="s">
        <v>2647</v>
      </c>
      <c r="AK5" s="313" t="s">
        <v>2648</v>
      </c>
      <c r="AL5" s="473" t="s">
        <v>2662</v>
      </c>
      <c r="AM5" s="473" t="s">
        <v>2649</v>
      </c>
      <c r="AN5" s="473" t="s">
        <v>2664</v>
      </c>
    </row>
    <row r="6" spans="1:46" ht="33" customHeight="1">
      <c r="B6" s="80" t="s">
        <v>577</v>
      </c>
      <c r="C6" s="83" t="s">
        <v>578</v>
      </c>
      <c r="D6" s="81" t="s">
        <v>579</v>
      </c>
      <c r="E6" s="24"/>
      <c r="F6" s="81" t="s">
        <v>580</v>
      </c>
      <c r="G6" s="81" t="s">
        <v>581</v>
      </c>
      <c r="H6" s="81" t="s">
        <v>582</v>
      </c>
      <c r="I6" s="81" t="s">
        <v>583</v>
      </c>
      <c r="K6" s="241" t="s">
        <v>592</v>
      </c>
      <c r="L6" s="242"/>
      <c r="M6" s="345"/>
      <c r="O6" s="380" t="s">
        <v>3306</v>
      </c>
      <c r="P6" s="382" t="s">
        <v>3312</v>
      </c>
      <c r="Q6" s="381" t="s">
        <v>579</v>
      </c>
      <c r="R6" s="380" t="s">
        <v>3318</v>
      </c>
      <c r="S6" s="634"/>
      <c r="T6" s="380" t="s">
        <v>3328</v>
      </c>
      <c r="U6" s="381" t="s">
        <v>3334</v>
      </c>
      <c r="V6" s="634"/>
      <c r="X6" s="299"/>
      <c r="Y6" s="299"/>
      <c r="AC6" s="591" t="s">
        <v>595</v>
      </c>
      <c r="AD6" s="472" t="s">
        <v>2632</v>
      </c>
      <c r="AE6" s="477" t="s">
        <v>2633</v>
      </c>
      <c r="AG6" s="313" t="s">
        <v>2656</v>
      </c>
      <c r="AH6" s="441"/>
      <c r="AI6" s="313" t="s">
        <v>2653</v>
      </c>
      <c r="AJ6" s="473" t="s">
        <v>2650</v>
      </c>
      <c r="AK6" s="313" t="s">
        <v>2651</v>
      </c>
      <c r="AM6" s="313" t="s">
        <v>2652</v>
      </c>
    </row>
    <row r="7" spans="1:46" ht="33" customHeight="1">
      <c r="B7" s="80" t="s">
        <v>586</v>
      </c>
      <c r="C7" s="83" t="s">
        <v>587</v>
      </c>
      <c r="D7" s="24"/>
      <c r="E7" s="24"/>
      <c r="F7" s="81" t="s">
        <v>588</v>
      </c>
      <c r="G7" s="81" t="s">
        <v>589</v>
      </c>
      <c r="H7" s="81" t="s">
        <v>590</v>
      </c>
      <c r="I7" s="81" t="s">
        <v>591</v>
      </c>
      <c r="J7" s="24"/>
      <c r="K7" s="241" t="s">
        <v>594</v>
      </c>
      <c r="L7" s="242"/>
      <c r="M7" s="345"/>
      <c r="O7" s="380" t="s">
        <v>3307</v>
      </c>
      <c r="P7" s="382" t="s">
        <v>3313</v>
      </c>
      <c r="Q7" s="205"/>
      <c r="R7" s="380" t="s">
        <v>3319</v>
      </c>
      <c r="S7" s="205"/>
      <c r="T7" s="380" t="s">
        <v>3329</v>
      </c>
      <c r="U7" s="381" t="s">
        <v>3335</v>
      </c>
      <c r="V7" s="634"/>
      <c r="X7" s="299"/>
      <c r="Y7" s="299"/>
      <c r="AC7" s="579">
        <f>SUM(AD7:AE7)</f>
        <v>4</v>
      </c>
      <c r="AD7" s="570">
        <v>2</v>
      </c>
      <c r="AE7" s="570">
        <v>2</v>
      </c>
      <c r="AG7" s="473" t="s">
        <v>2660</v>
      </c>
      <c r="AH7" s="441"/>
      <c r="AI7" s="473" t="s">
        <v>2657</v>
      </c>
      <c r="AJ7" s="473" t="s">
        <v>2650</v>
      </c>
      <c r="AM7" s="313" t="s">
        <v>2655</v>
      </c>
    </row>
    <row r="8" spans="1:46" ht="33" customHeight="1">
      <c r="B8" s="24"/>
      <c r="C8" s="24"/>
      <c r="D8" s="24"/>
      <c r="E8" s="24"/>
      <c r="G8" s="81" t="s">
        <v>593</v>
      </c>
      <c r="I8" s="24"/>
      <c r="J8" s="24"/>
      <c r="K8" s="24"/>
      <c r="M8" s="345"/>
      <c r="N8" s="558" t="s">
        <v>3118</v>
      </c>
      <c r="O8" s="635" t="s">
        <v>1042</v>
      </c>
      <c r="P8" s="635" t="s">
        <v>1042</v>
      </c>
      <c r="Q8" s="635" t="s">
        <v>1042</v>
      </c>
      <c r="R8" s="635" t="s">
        <v>1042</v>
      </c>
      <c r="S8" s="635" t="s">
        <v>1042</v>
      </c>
      <c r="T8" s="635" t="s">
        <v>1042</v>
      </c>
      <c r="U8" s="635"/>
      <c r="V8" s="635"/>
      <c r="X8" s="299"/>
      <c r="Y8" s="299"/>
      <c r="AF8" s="595"/>
      <c r="AH8" s="441"/>
      <c r="AI8" s="473" t="s">
        <v>2661</v>
      </c>
      <c r="AJ8" s="441"/>
    </row>
    <row r="9" spans="1:46" ht="14.1" customHeight="1">
      <c r="A9" s="9">
        <f>SUM(B9:M9)</f>
        <v>47</v>
      </c>
      <c r="B9" s="84">
        <v>6</v>
      </c>
      <c r="C9" s="9">
        <v>6</v>
      </c>
      <c r="D9" s="9">
        <v>5</v>
      </c>
      <c r="E9" s="9">
        <v>2</v>
      </c>
      <c r="F9" s="9">
        <v>6</v>
      </c>
      <c r="G9" s="9">
        <v>7</v>
      </c>
      <c r="H9" s="9">
        <v>6</v>
      </c>
      <c r="I9" s="9">
        <v>6</v>
      </c>
      <c r="J9" s="9">
        <v>3</v>
      </c>
      <c r="M9" s="345"/>
      <c r="N9" s="579">
        <f>SUM(O9:V9)</f>
        <v>39</v>
      </c>
      <c r="O9" s="578">
        <v>6</v>
      </c>
      <c r="P9" s="578">
        <v>6</v>
      </c>
      <c r="Q9" s="578">
        <v>5</v>
      </c>
      <c r="R9" s="578">
        <v>6</v>
      </c>
      <c r="S9" s="578">
        <v>4</v>
      </c>
      <c r="T9" s="578">
        <v>6</v>
      </c>
      <c r="U9" s="578">
        <v>6</v>
      </c>
      <c r="V9" s="578"/>
      <c r="X9" s="299"/>
      <c r="Y9" s="299"/>
      <c r="AC9" s="579">
        <f>SUM(AG9:AN9)</f>
        <v>64</v>
      </c>
      <c r="AD9" s="578"/>
      <c r="AE9" s="578"/>
      <c r="AF9" s="578"/>
      <c r="AG9" s="578">
        <v>10</v>
      </c>
      <c r="AH9" s="581">
        <v>2</v>
      </c>
      <c r="AI9" s="578">
        <v>12</v>
      </c>
      <c r="AJ9" s="581">
        <v>10</v>
      </c>
      <c r="AK9" s="578">
        <v>8</v>
      </c>
      <c r="AL9" s="578">
        <v>6</v>
      </c>
      <c r="AM9" s="578">
        <v>10</v>
      </c>
      <c r="AN9" s="578">
        <v>6</v>
      </c>
      <c r="AO9" s="578"/>
      <c r="AP9" s="578"/>
      <c r="AQ9" s="578"/>
      <c r="AR9" s="578"/>
      <c r="AS9" s="578"/>
      <c r="AT9" s="578"/>
    </row>
    <row r="10" spans="1:46" ht="14.1" customHeight="1">
      <c r="A10" s="180" t="s">
        <v>1072</v>
      </c>
      <c r="B10" s="126" t="s">
        <v>1042</v>
      </c>
      <c r="C10" s="126" t="s">
        <v>1042</v>
      </c>
      <c r="D10" s="126" t="s">
        <v>1042</v>
      </c>
      <c r="E10" s="126" t="s">
        <v>1042</v>
      </c>
      <c r="F10" s="126" t="s">
        <v>1042</v>
      </c>
      <c r="G10" s="126" t="s">
        <v>1042</v>
      </c>
      <c r="H10" s="126" t="s">
        <v>1042</v>
      </c>
      <c r="I10" s="126"/>
      <c r="J10" s="126"/>
      <c r="M10" s="345"/>
      <c r="N10" s="180" t="s">
        <v>1072</v>
      </c>
      <c r="O10" s="180">
        <v>38</v>
      </c>
      <c r="P10" s="180">
        <v>42</v>
      </c>
      <c r="Q10" s="180">
        <v>46</v>
      </c>
      <c r="R10" s="180">
        <v>2</v>
      </c>
      <c r="S10" s="180">
        <v>6</v>
      </c>
      <c r="T10" s="180">
        <v>14</v>
      </c>
      <c r="U10" s="180">
        <v>17</v>
      </c>
      <c r="V10" s="180"/>
      <c r="X10" s="24"/>
      <c r="Y10" s="299"/>
      <c r="AG10" s="441"/>
      <c r="AH10" s="441"/>
      <c r="AI10" s="441"/>
      <c r="AJ10" s="441"/>
      <c r="AK10" s="441"/>
    </row>
    <row r="11" spans="1:46" ht="14.1" customHeight="1">
      <c r="M11" s="345"/>
      <c r="O11" s="385" t="s">
        <v>1042</v>
      </c>
      <c r="P11" s="385" t="s">
        <v>1042</v>
      </c>
      <c r="Q11" s="385" t="s">
        <v>1042</v>
      </c>
      <c r="R11" s="385" t="s">
        <v>1042</v>
      </c>
      <c r="S11" s="385" t="s">
        <v>1042</v>
      </c>
      <c r="T11" s="385" t="s">
        <v>1042</v>
      </c>
      <c r="U11" s="385" t="s">
        <v>1042</v>
      </c>
      <c r="V11" s="385" t="s">
        <v>1042</v>
      </c>
      <c r="X11" s="24"/>
      <c r="Y11" s="299"/>
      <c r="AJ11" s="261"/>
      <c r="AK11" s="261"/>
    </row>
    <row r="12" spans="1:46" ht="14.1" customHeight="1">
      <c r="A12" s="258" t="s">
        <v>595</v>
      </c>
      <c r="B12" s="23" t="s">
        <v>542</v>
      </c>
      <c r="M12" s="345"/>
      <c r="N12" s="258" t="s">
        <v>595</v>
      </c>
      <c r="O12" s="180" t="s">
        <v>1071</v>
      </c>
      <c r="P12" s="23" t="s">
        <v>542</v>
      </c>
      <c r="AJ12" s="261"/>
      <c r="AK12" s="261"/>
    </row>
    <row r="13" spans="1:46" ht="33" customHeight="1">
      <c r="B13" s="80" t="s">
        <v>1005</v>
      </c>
      <c r="C13" s="81" t="s">
        <v>1011</v>
      </c>
      <c r="D13" s="81" t="s">
        <v>1017</v>
      </c>
      <c r="E13" s="80" t="s">
        <v>596</v>
      </c>
      <c r="F13" s="81" t="s">
        <v>597</v>
      </c>
      <c r="G13" s="81" t="s">
        <v>1019</v>
      </c>
      <c r="H13" s="83" t="s">
        <v>598</v>
      </c>
      <c r="I13" s="81" t="s">
        <v>632</v>
      </c>
      <c r="J13" s="81" t="s">
        <v>600</v>
      </c>
      <c r="K13" s="83" t="s">
        <v>601</v>
      </c>
      <c r="L13" s="81" t="s">
        <v>602</v>
      </c>
      <c r="M13" s="345"/>
      <c r="O13" s="380" t="s">
        <v>3336</v>
      </c>
      <c r="P13" s="381" t="s">
        <v>3342</v>
      </c>
      <c r="Q13" s="381" t="s">
        <v>3348</v>
      </c>
      <c r="R13" s="380" t="s">
        <v>3354</v>
      </c>
      <c r="S13" s="407" t="s">
        <v>3360</v>
      </c>
      <c r="T13" s="381" t="s">
        <v>3366</v>
      </c>
      <c r="U13" s="382" t="s">
        <v>3372</v>
      </c>
      <c r="V13" s="381" t="s">
        <v>3378</v>
      </c>
      <c r="W13" s="381" t="s">
        <v>3382</v>
      </c>
      <c r="X13" s="382" t="s">
        <v>3388</v>
      </c>
      <c r="Y13" s="381" t="s">
        <v>3394</v>
      </c>
      <c r="Z13" s="381" t="s">
        <v>3400</v>
      </c>
      <c r="AA13" s="382" t="s">
        <v>3406</v>
      </c>
      <c r="AB13" s="787"/>
      <c r="AC13" s="591" t="s">
        <v>900</v>
      </c>
      <c r="AD13" s="313" t="s">
        <v>2665</v>
      </c>
      <c r="AE13" s="313" t="s">
        <v>2666</v>
      </c>
      <c r="AG13" s="313" t="s">
        <v>2667</v>
      </c>
      <c r="AH13" s="313" t="s">
        <v>2668</v>
      </c>
      <c r="AJ13" s="261"/>
      <c r="AK13" s="261"/>
    </row>
    <row r="14" spans="1:46" ht="33" customHeight="1">
      <c r="B14" s="80" t="s">
        <v>1006</v>
      </c>
      <c r="C14" s="81" t="s">
        <v>1012</v>
      </c>
      <c r="D14" s="85" t="s">
        <v>1018</v>
      </c>
      <c r="E14" s="80" t="s">
        <v>603</v>
      </c>
      <c r="F14" s="81" t="s">
        <v>604</v>
      </c>
      <c r="G14" s="82" t="s">
        <v>1020</v>
      </c>
      <c r="H14" s="83" t="s">
        <v>605</v>
      </c>
      <c r="I14" s="81" t="s">
        <v>633</v>
      </c>
      <c r="J14" s="81" t="s">
        <v>607</v>
      </c>
      <c r="K14" s="83" t="s">
        <v>608</v>
      </c>
      <c r="L14" s="81" t="s">
        <v>609</v>
      </c>
      <c r="M14" s="345"/>
      <c r="O14" s="380" t="s">
        <v>3337</v>
      </c>
      <c r="P14" s="381" t="s">
        <v>3343</v>
      </c>
      <c r="Q14" s="381" t="s">
        <v>3349</v>
      </c>
      <c r="R14" s="380" t="s">
        <v>3355</v>
      </c>
      <c r="S14" s="407" t="s">
        <v>3361</v>
      </c>
      <c r="T14" s="381" t="s">
        <v>3367</v>
      </c>
      <c r="U14" s="382" t="s">
        <v>3373</v>
      </c>
      <c r="V14" s="381" t="s">
        <v>3379</v>
      </c>
      <c r="W14" s="381" t="s">
        <v>3383</v>
      </c>
      <c r="X14" s="382" t="s">
        <v>3389</v>
      </c>
      <c r="Y14" s="381" t="s">
        <v>3395</v>
      </c>
      <c r="Z14" s="381" t="s">
        <v>3401</v>
      </c>
      <c r="AA14" s="382" t="s">
        <v>3407</v>
      </c>
      <c r="AB14" s="788"/>
      <c r="AD14" s="472" t="s">
        <v>2669</v>
      </c>
      <c r="AE14" s="472" t="s">
        <v>2670</v>
      </c>
      <c r="AG14" s="472" t="s">
        <v>2671</v>
      </c>
      <c r="AH14" s="472" t="s">
        <v>2672</v>
      </c>
      <c r="AJ14" s="261"/>
      <c r="AK14" s="261"/>
    </row>
    <row r="15" spans="1:46" ht="33" customHeight="1">
      <c r="B15" s="80" t="s">
        <v>1007</v>
      </c>
      <c r="C15" s="81" t="s">
        <v>1013</v>
      </c>
      <c r="D15" s="24"/>
      <c r="E15" s="80" t="s">
        <v>610</v>
      </c>
      <c r="F15" s="81" t="s">
        <v>611</v>
      </c>
      <c r="G15" s="24"/>
      <c r="H15" s="83" t="s">
        <v>612</v>
      </c>
      <c r="I15" s="81" t="s">
        <v>613</v>
      </c>
      <c r="J15" s="40"/>
      <c r="K15" s="83" t="s">
        <v>614</v>
      </c>
      <c r="M15" s="345"/>
      <c r="O15" s="380" t="s">
        <v>3338</v>
      </c>
      <c r="P15" s="381" t="s">
        <v>3344</v>
      </c>
      <c r="Q15" s="380" t="s">
        <v>3350</v>
      </c>
      <c r="R15" s="380" t="s">
        <v>3356</v>
      </c>
      <c r="S15" s="407" t="s">
        <v>3362</v>
      </c>
      <c r="T15" s="381" t="s">
        <v>3368</v>
      </c>
      <c r="U15" s="382" t="s">
        <v>3374</v>
      </c>
      <c r="V15" s="381" t="s">
        <v>3380</v>
      </c>
      <c r="W15" s="381" t="s">
        <v>3384</v>
      </c>
      <c r="X15" s="382" t="s">
        <v>3390</v>
      </c>
      <c r="Y15" s="381" t="s">
        <v>3397</v>
      </c>
      <c r="Z15" s="381" t="s">
        <v>3402</v>
      </c>
      <c r="AA15" s="382" t="s">
        <v>3408</v>
      </c>
      <c r="AB15" s="788"/>
      <c r="AD15" s="472" t="s">
        <v>2673</v>
      </c>
      <c r="AE15" s="472" t="s">
        <v>2674</v>
      </c>
      <c r="AG15" s="313" t="s">
        <v>2675</v>
      </c>
      <c r="AH15" s="472" t="s">
        <v>2676</v>
      </c>
      <c r="AI15" s="261"/>
      <c r="AJ15" s="261"/>
      <c r="AK15" s="261"/>
    </row>
    <row r="16" spans="1:46" ht="33" customHeight="1">
      <c r="B16" s="80" t="s">
        <v>1008</v>
      </c>
      <c r="C16" s="82" t="s">
        <v>1021</v>
      </c>
      <c r="D16" s="24"/>
      <c r="E16" s="80" t="s">
        <v>615</v>
      </c>
      <c r="F16" s="81" t="s">
        <v>616</v>
      </c>
      <c r="G16" s="24"/>
      <c r="H16" s="83" t="s">
        <v>612</v>
      </c>
      <c r="I16" s="81" t="s">
        <v>617</v>
      </c>
      <c r="K16" s="83" t="s">
        <v>618</v>
      </c>
      <c r="M16" s="345"/>
      <c r="O16" s="380" t="s">
        <v>3339</v>
      </c>
      <c r="P16" s="381" t="s">
        <v>3345</v>
      </c>
      <c r="Q16" s="380" t="s">
        <v>3351</v>
      </c>
      <c r="R16" s="380" t="s">
        <v>3357</v>
      </c>
      <c r="S16" s="407" t="s">
        <v>3363</v>
      </c>
      <c r="T16" s="381" t="s">
        <v>3369</v>
      </c>
      <c r="U16" s="382" t="s">
        <v>3375</v>
      </c>
      <c r="V16" s="381" t="s">
        <v>3381</v>
      </c>
      <c r="W16" s="381" t="s">
        <v>3385</v>
      </c>
      <c r="X16" s="382" t="s">
        <v>3391</v>
      </c>
      <c r="Y16" s="381" t="s">
        <v>3396</v>
      </c>
      <c r="Z16" s="381" t="s">
        <v>3403</v>
      </c>
      <c r="AA16" s="382" t="s">
        <v>3410</v>
      </c>
      <c r="AB16" s="788"/>
      <c r="AD16" s="313" t="s">
        <v>2677</v>
      </c>
      <c r="AE16" s="443"/>
      <c r="AG16" s="472" t="s">
        <v>2678</v>
      </c>
      <c r="AH16" s="472" t="s">
        <v>2679</v>
      </c>
      <c r="AI16" s="261"/>
      <c r="AJ16" s="261"/>
      <c r="AK16" s="281"/>
    </row>
    <row r="17" spans="1:37" ht="33" customHeight="1">
      <c r="B17" s="81" t="s">
        <v>1009</v>
      </c>
      <c r="C17" s="82" t="s">
        <v>1024</v>
      </c>
      <c r="D17" s="24"/>
      <c r="E17" s="81" t="s">
        <v>620</v>
      </c>
      <c r="F17" s="81" t="s">
        <v>621</v>
      </c>
      <c r="G17" s="24"/>
      <c r="H17" s="81" t="s">
        <v>622</v>
      </c>
      <c r="I17" s="81" t="s">
        <v>623</v>
      </c>
      <c r="K17" s="81" t="s">
        <v>624</v>
      </c>
      <c r="M17" s="345"/>
      <c r="O17" s="381" t="s">
        <v>3340</v>
      </c>
      <c r="P17" s="381" t="s">
        <v>3346</v>
      </c>
      <c r="Q17" s="380" t="s">
        <v>3352</v>
      </c>
      <c r="R17" s="380" t="s">
        <v>3358</v>
      </c>
      <c r="S17" s="407" t="s">
        <v>3364</v>
      </c>
      <c r="T17" s="382" t="s">
        <v>3370</v>
      </c>
      <c r="U17" s="381" t="s">
        <v>3376</v>
      </c>
      <c r="V17" s="634"/>
      <c r="W17" s="382" t="s">
        <v>3386</v>
      </c>
      <c r="X17" s="382" t="s">
        <v>3392</v>
      </c>
      <c r="Y17" s="381" t="s">
        <v>3398</v>
      </c>
      <c r="Z17" s="382" t="s">
        <v>3404</v>
      </c>
      <c r="AA17" s="382" t="s">
        <v>3409</v>
      </c>
      <c r="AB17" s="788"/>
      <c r="AC17" s="596"/>
      <c r="AD17" s="472" t="s">
        <v>2680</v>
      </c>
      <c r="AE17" s="313" t="s">
        <v>2681</v>
      </c>
      <c r="AG17" s="472" t="s">
        <v>2682</v>
      </c>
      <c r="AH17" s="441"/>
      <c r="AI17" s="261"/>
      <c r="AJ17" s="474"/>
      <c r="AK17" s="281"/>
    </row>
    <row r="18" spans="1:37" ht="33" customHeight="1">
      <c r="B18" s="81" t="s">
        <v>1010</v>
      </c>
      <c r="C18" s="81" t="s">
        <v>1014</v>
      </c>
      <c r="D18" s="24"/>
      <c r="E18" s="81" t="s">
        <v>626</v>
      </c>
      <c r="F18" s="81" t="s">
        <v>627</v>
      </c>
      <c r="G18" s="24"/>
      <c r="H18" s="81" t="s">
        <v>628</v>
      </c>
      <c r="I18" s="81" t="s">
        <v>629</v>
      </c>
      <c r="K18" s="81" t="s">
        <v>630</v>
      </c>
      <c r="M18" s="345"/>
      <c r="O18" s="381" t="s">
        <v>3341</v>
      </c>
      <c r="P18" s="381" t="s">
        <v>3347</v>
      </c>
      <c r="Q18" s="380" t="s">
        <v>3353</v>
      </c>
      <c r="R18" s="380" t="s">
        <v>3359</v>
      </c>
      <c r="S18" s="407" t="s">
        <v>3365</v>
      </c>
      <c r="T18" s="382" t="s">
        <v>3371</v>
      </c>
      <c r="U18" s="381" t="s">
        <v>3377</v>
      </c>
      <c r="V18" s="634"/>
      <c r="W18" s="382" t="s">
        <v>3387</v>
      </c>
      <c r="X18" s="382" t="s">
        <v>3393</v>
      </c>
      <c r="Y18" s="381" t="s">
        <v>3399</v>
      </c>
      <c r="Z18" s="382" t="s">
        <v>3405</v>
      </c>
      <c r="AA18" s="382" t="s">
        <v>3411</v>
      </c>
      <c r="AB18" s="788"/>
      <c r="AD18" s="472" t="s">
        <v>2683</v>
      </c>
      <c r="AE18" s="472" t="s">
        <v>2684</v>
      </c>
      <c r="AF18" s="441"/>
      <c r="AG18" s="441"/>
      <c r="AH18" s="441"/>
      <c r="AI18" s="261"/>
      <c r="AJ18" s="281"/>
      <c r="AK18" s="261"/>
    </row>
    <row r="19" spans="1:37" ht="33" customHeight="1">
      <c r="B19" s="82" t="s">
        <v>1022</v>
      </c>
      <c r="C19" s="81" t="s">
        <v>1015</v>
      </c>
      <c r="D19" s="24"/>
      <c r="E19" s="82" t="s">
        <v>619</v>
      </c>
      <c r="G19" s="24"/>
      <c r="H19" s="81" t="s">
        <v>599</v>
      </c>
      <c r="I19" s="81" t="s">
        <v>631</v>
      </c>
      <c r="M19" s="345"/>
      <c r="O19" s="205"/>
      <c r="P19" s="205"/>
      <c r="Q19" s="205"/>
      <c r="R19" s="205"/>
      <c r="S19" s="205" t="s">
        <v>3412</v>
      </c>
      <c r="T19" s="622"/>
      <c r="U19" s="622"/>
      <c r="V19" s="622"/>
      <c r="W19" s="622"/>
      <c r="X19" s="634"/>
      <c r="Y19" s="634"/>
      <c r="Z19" s="634"/>
      <c r="AA19" s="622" t="s">
        <v>3413</v>
      </c>
      <c r="AB19" s="346"/>
      <c r="AD19" s="472" t="s">
        <v>2685</v>
      </c>
      <c r="AE19" s="472" t="s">
        <v>2686</v>
      </c>
      <c r="AF19" s="441"/>
      <c r="AG19" s="441"/>
      <c r="AH19" s="441"/>
      <c r="AI19" s="261"/>
      <c r="AJ19" s="281"/>
      <c r="AK19" s="261"/>
    </row>
    <row r="20" spans="1:37" ht="33" customHeight="1">
      <c r="B20" s="82" t="s">
        <v>1023</v>
      </c>
      <c r="C20" s="81" t="s">
        <v>1016</v>
      </c>
      <c r="E20" s="82" t="s">
        <v>625</v>
      </c>
      <c r="H20" s="81" t="s">
        <v>606</v>
      </c>
      <c r="M20" s="345"/>
      <c r="AD20" s="472" t="s">
        <v>2687</v>
      </c>
      <c r="AI20" s="261"/>
      <c r="AJ20" s="281"/>
      <c r="AK20" s="261"/>
    </row>
    <row r="21" spans="1:37" ht="15.75">
      <c r="M21" s="345"/>
      <c r="N21" s="558" t="s">
        <v>3118</v>
      </c>
      <c r="O21" s="635" t="s">
        <v>1042</v>
      </c>
      <c r="P21" s="635" t="s">
        <v>1042</v>
      </c>
      <c r="Q21" s="635" t="s">
        <v>1042</v>
      </c>
      <c r="R21" s="635" t="s">
        <v>1042</v>
      </c>
      <c r="S21" s="635" t="s">
        <v>1042</v>
      </c>
      <c r="T21" s="635" t="s">
        <v>1042</v>
      </c>
      <c r="U21" s="635" t="s">
        <v>1042</v>
      </c>
      <c r="V21" s="635" t="s">
        <v>1042</v>
      </c>
      <c r="W21" s="635" t="s">
        <v>1042</v>
      </c>
      <c r="X21" s="635" t="s">
        <v>1042</v>
      </c>
      <c r="Y21" s="635" t="s">
        <v>1042</v>
      </c>
      <c r="Z21" s="635" t="s">
        <v>1042</v>
      </c>
      <c r="AA21" s="635" t="s">
        <v>1042</v>
      </c>
      <c r="AI21" s="261"/>
      <c r="AJ21" s="281"/>
      <c r="AK21" s="261"/>
    </row>
    <row r="22" spans="1:37" ht="15.75">
      <c r="A22" s="9">
        <f>SUM(B22:L22)</f>
        <v>59</v>
      </c>
      <c r="B22" s="125">
        <v>8</v>
      </c>
      <c r="C22" s="125">
        <v>8</v>
      </c>
      <c r="D22" s="125">
        <v>2</v>
      </c>
      <c r="E22" s="125">
        <v>8</v>
      </c>
      <c r="F22" s="125">
        <v>6</v>
      </c>
      <c r="G22" s="125">
        <v>2</v>
      </c>
      <c r="H22" s="125">
        <v>8</v>
      </c>
      <c r="I22" s="125">
        <v>7</v>
      </c>
      <c r="J22" s="125">
        <v>2</v>
      </c>
      <c r="K22" s="125">
        <v>6</v>
      </c>
      <c r="L22" s="125">
        <v>2</v>
      </c>
      <c r="M22" s="345"/>
      <c r="N22" s="579">
        <f>SUM(O22:AA22)</f>
        <v>76</v>
      </c>
      <c r="O22" s="578">
        <v>6</v>
      </c>
      <c r="P22" s="578">
        <v>6</v>
      </c>
      <c r="Q22" s="578">
        <v>6</v>
      </c>
      <c r="R22" s="578">
        <v>6</v>
      </c>
      <c r="S22" s="578">
        <v>6</v>
      </c>
      <c r="T22" s="578">
        <v>6</v>
      </c>
      <c r="U22" s="578">
        <v>6</v>
      </c>
      <c r="V22" s="578">
        <v>4</v>
      </c>
      <c r="W22" s="578">
        <v>6</v>
      </c>
      <c r="X22" s="578">
        <v>6</v>
      </c>
      <c r="Y22" s="578">
        <v>6</v>
      </c>
      <c r="Z22" s="578">
        <v>6</v>
      </c>
      <c r="AA22" s="578">
        <v>6</v>
      </c>
      <c r="AC22" s="592">
        <f>SUM(AD22:AI22)</f>
        <v>46</v>
      </c>
      <c r="AD22" s="576">
        <v>16</v>
      </c>
      <c r="AE22" s="576">
        <v>12</v>
      </c>
      <c r="AF22" s="576"/>
      <c r="AG22" s="576">
        <v>10</v>
      </c>
      <c r="AH22" s="576">
        <v>8</v>
      </c>
      <c r="AI22" s="261"/>
      <c r="AJ22" s="281"/>
      <c r="AK22" s="261"/>
    </row>
    <row r="23" spans="1:37" ht="15" customHeight="1">
      <c r="A23" s="180" t="s">
        <v>1072</v>
      </c>
      <c r="B23" s="126"/>
      <c r="C23" s="126"/>
      <c r="D23" s="126"/>
      <c r="E23" s="126"/>
      <c r="F23" s="126"/>
      <c r="G23" s="126"/>
      <c r="H23" s="126"/>
      <c r="I23" s="126"/>
      <c r="J23" s="126"/>
      <c r="M23" s="345"/>
      <c r="N23" s="180" t="s">
        <v>1072</v>
      </c>
      <c r="O23" s="180">
        <v>36</v>
      </c>
      <c r="P23" s="180">
        <v>40</v>
      </c>
      <c r="Q23" s="180">
        <v>44</v>
      </c>
      <c r="R23" s="180">
        <v>47</v>
      </c>
      <c r="S23" s="180">
        <v>49</v>
      </c>
      <c r="T23" s="180">
        <v>50</v>
      </c>
      <c r="U23" s="180">
        <v>3</v>
      </c>
      <c r="V23" s="180">
        <v>10</v>
      </c>
      <c r="W23" s="180">
        <v>12</v>
      </c>
      <c r="X23" s="180">
        <v>19</v>
      </c>
      <c r="Y23" s="180">
        <v>21</v>
      </c>
      <c r="Z23" s="180">
        <v>24</v>
      </c>
      <c r="AA23" s="180">
        <v>26</v>
      </c>
      <c r="AB23" s="462"/>
      <c r="AD23" s="261"/>
      <c r="AE23" s="441"/>
      <c r="AF23" s="281"/>
      <c r="AG23" s="441"/>
      <c r="AH23" s="441"/>
      <c r="AI23" s="441"/>
      <c r="AJ23" s="281"/>
      <c r="AK23" s="261"/>
    </row>
    <row r="24" spans="1:37" ht="15.75">
      <c r="M24" s="345"/>
      <c r="O24" s="385" t="s">
        <v>1042</v>
      </c>
      <c r="P24" s="385" t="s">
        <v>1042</v>
      </c>
      <c r="Q24" s="385" t="s">
        <v>1042</v>
      </c>
      <c r="R24" s="385" t="s">
        <v>1042</v>
      </c>
      <c r="S24" s="385" t="s">
        <v>1042</v>
      </c>
      <c r="T24" s="385" t="s">
        <v>1042</v>
      </c>
      <c r="U24" s="385" t="s">
        <v>1042</v>
      </c>
      <c r="V24" s="385" t="s">
        <v>1042</v>
      </c>
      <c r="W24" s="385" t="s">
        <v>1042</v>
      </c>
      <c r="X24" s="385" t="s">
        <v>1042</v>
      </c>
      <c r="Y24" s="385" t="s">
        <v>1042</v>
      </c>
      <c r="Z24" s="385" t="s">
        <v>1042</v>
      </c>
      <c r="AA24" s="385" t="s">
        <v>1042</v>
      </c>
      <c r="AC24" s="567"/>
      <c r="AD24" s="261"/>
      <c r="AE24" s="261"/>
      <c r="AF24" s="261"/>
      <c r="AG24" s="261"/>
      <c r="AH24" s="261"/>
      <c r="AI24" s="261"/>
      <c r="AJ24" s="261"/>
      <c r="AK24" s="261"/>
    </row>
    <row r="25" spans="1:37" ht="15.75">
      <c r="A25" s="258" t="s">
        <v>634</v>
      </c>
      <c r="B25" s="23" t="s">
        <v>542</v>
      </c>
      <c r="M25" s="345"/>
      <c r="N25" s="258" t="s">
        <v>634</v>
      </c>
      <c r="O25" s="180" t="s">
        <v>1071</v>
      </c>
      <c r="P25" s="23" t="s">
        <v>542</v>
      </c>
      <c r="AD25" s="469"/>
      <c r="AE25" s="261"/>
      <c r="AF25" s="261"/>
      <c r="AG25" s="261"/>
      <c r="AH25" s="261"/>
      <c r="AI25" s="261"/>
      <c r="AJ25" s="261"/>
      <c r="AK25" s="261"/>
    </row>
    <row r="26" spans="1:37" ht="33" customHeight="1">
      <c r="B26" s="81" t="s">
        <v>635</v>
      </c>
      <c r="C26" s="83" t="s">
        <v>636</v>
      </c>
      <c r="D26" s="83" t="s">
        <v>637</v>
      </c>
      <c r="E26" s="83" t="s">
        <v>638</v>
      </c>
      <c r="F26" s="81" t="s">
        <v>639</v>
      </c>
      <c r="G26" s="83" t="s">
        <v>641</v>
      </c>
      <c r="H26" s="83" t="s">
        <v>642</v>
      </c>
      <c r="I26" s="83" t="s">
        <v>643</v>
      </c>
      <c r="J26" s="83" t="s">
        <v>644</v>
      </c>
      <c r="K26" s="81" t="s">
        <v>645</v>
      </c>
      <c r="M26" s="345"/>
      <c r="O26" s="382" t="s">
        <v>3415</v>
      </c>
      <c r="P26" s="382" t="s">
        <v>1454</v>
      </c>
      <c r="Q26" s="382" t="s">
        <v>1462</v>
      </c>
      <c r="R26" s="382" t="s">
        <v>1448</v>
      </c>
      <c r="U26" s="198"/>
      <c r="V26" s="198"/>
      <c r="W26" s="198"/>
      <c r="X26" s="198"/>
      <c r="Y26" s="198"/>
      <c r="AI26" s="261"/>
      <c r="AJ26" s="261"/>
      <c r="AK26" s="281"/>
    </row>
    <row r="27" spans="1:37" ht="33" customHeight="1">
      <c r="B27" s="81" t="s">
        <v>647</v>
      </c>
      <c r="C27" s="83" t="s">
        <v>648</v>
      </c>
      <c r="D27" s="83" t="s">
        <v>649</v>
      </c>
      <c r="E27" s="83" t="s">
        <v>650</v>
      </c>
      <c r="F27" s="81" t="s">
        <v>651</v>
      </c>
      <c r="G27" s="83" t="s">
        <v>653</v>
      </c>
      <c r="H27" s="83" t="s">
        <v>654</v>
      </c>
      <c r="I27" s="83" t="s">
        <v>655</v>
      </c>
      <c r="J27" s="83" t="s">
        <v>656</v>
      </c>
      <c r="K27" s="81" t="s">
        <v>657</v>
      </c>
      <c r="M27" s="345"/>
      <c r="O27" s="382" t="s">
        <v>3414</v>
      </c>
      <c r="P27" s="382" t="s">
        <v>1455</v>
      </c>
      <c r="Q27" s="382" t="s">
        <v>1463</v>
      </c>
      <c r="R27" s="382" t="s">
        <v>1449</v>
      </c>
      <c r="AI27" s="261"/>
      <c r="AJ27" s="474"/>
      <c r="AK27" s="281"/>
    </row>
    <row r="28" spans="1:37" ht="33" customHeight="1">
      <c r="B28" s="81" t="s">
        <v>646</v>
      </c>
      <c r="C28" s="83" t="s">
        <v>660</v>
      </c>
      <c r="D28" s="83" t="s">
        <v>661</v>
      </c>
      <c r="E28" s="83" t="s">
        <v>662</v>
      </c>
      <c r="F28" s="24"/>
      <c r="G28" s="83" t="s">
        <v>664</v>
      </c>
      <c r="I28" s="260"/>
      <c r="J28" s="83" t="s">
        <v>665</v>
      </c>
      <c r="K28" s="81" t="s">
        <v>666</v>
      </c>
      <c r="M28" s="345"/>
      <c r="O28" s="382" t="s">
        <v>3416</v>
      </c>
      <c r="P28" s="382" t="s">
        <v>1456</v>
      </c>
      <c r="Q28" s="382" t="s">
        <v>1464</v>
      </c>
      <c r="R28" s="381" t="s">
        <v>1450</v>
      </c>
      <c r="AI28" s="261"/>
      <c r="AJ28" s="261"/>
      <c r="AK28" s="261"/>
    </row>
    <row r="29" spans="1:37" ht="33" customHeight="1">
      <c r="B29" s="81" t="s">
        <v>659</v>
      </c>
      <c r="C29" s="83" t="s">
        <v>669</v>
      </c>
      <c r="D29" s="83" t="s">
        <v>670</v>
      </c>
      <c r="E29" s="83" t="s">
        <v>671</v>
      </c>
      <c r="F29" s="24"/>
      <c r="G29" s="83" t="s">
        <v>658</v>
      </c>
      <c r="J29" s="83" t="s">
        <v>674</v>
      </c>
      <c r="K29" s="81" t="s">
        <v>675</v>
      </c>
      <c r="M29" s="345"/>
      <c r="O29" s="382" t="s">
        <v>3417</v>
      </c>
      <c r="P29" s="382" t="s">
        <v>1457</v>
      </c>
      <c r="Q29" s="382" t="s">
        <v>1465</v>
      </c>
      <c r="R29" s="381" t="s">
        <v>1451</v>
      </c>
      <c r="AC29" s="586"/>
      <c r="AI29" s="261"/>
      <c r="AJ29" s="261"/>
      <c r="AK29" s="261"/>
    </row>
    <row r="30" spans="1:37" ht="33" customHeight="1">
      <c r="B30" s="81" t="s">
        <v>668</v>
      </c>
      <c r="C30" s="81" t="s">
        <v>676</v>
      </c>
      <c r="D30" s="81" t="s">
        <v>677</v>
      </c>
      <c r="E30" s="81" t="s">
        <v>678</v>
      </c>
      <c r="F30" s="24"/>
      <c r="G30" s="83" t="s">
        <v>673</v>
      </c>
      <c r="M30" s="345"/>
      <c r="O30" s="381" t="s">
        <v>3418</v>
      </c>
      <c r="P30" s="382" t="s">
        <v>1458</v>
      </c>
      <c r="Q30" s="382" t="s">
        <v>1446</v>
      </c>
      <c r="R30" s="381" t="s">
        <v>1452</v>
      </c>
      <c r="AC30" s="591" t="s">
        <v>2944</v>
      </c>
      <c r="AD30" s="475" t="s">
        <v>2688</v>
      </c>
      <c r="AE30" s="313" t="s">
        <v>2689</v>
      </c>
      <c r="AF30" s="476" t="s">
        <v>2690</v>
      </c>
      <c r="AG30" s="472" t="s">
        <v>2691</v>
      </c>
      <c r="AH30" s="475" t="s">
        <v>2692</v>
      </c>
      <c r="AK30" s="593"/>
    </row>
    <row r="31" spans="1:37" ht="33" customHeight="1">
      <c r="B31" s="24"/>
      <c r="C31" s="81" t="s">
        <v>680</v>
      </c>
      <c r="D31" s="81" t="s">
        <v>681</v>
      </c>
      <c r="E31" s="81" t="s">
        <v>682</v>
      </c>
      <c r="F31" s="24"/>
      <c r="G31" s="83" t="s">
        <v>679</v>
      </c>
      <c r="M31" s="345"/>
      <c r="O31" s="381" t="s">
        <v>3418</v>
      </c>
      <c r="P31" s="382" t="s">
        <v>1459</v>
      </c>
      <c r="Q31" s="382" t="s">
        <v>1447</v>
      </c>
      <c r="R31" s="381" t="s">
        <v>1453</v>
      </c>
      <c r="AD31" s="477" t="s">
        <v>2693</v>
      </c>
      <c r="AE31" s="313" t="s">
        <v>2694</v>
      </c>
      <c r="AF31" s="476" t="s">
        <v>2695</v>
      </c>
      <c r="AG31" s="443"/>
      <c r="AH31" s="475" t="s">
        <v>2692</v>
      </c>
    </row>
    <row r="32" spans="1:37" ht="33" customHeight="1">
      <c r="B32" s="24"/>
      <c r="C32" s="81" t="s">
        <v>684</v>
      </c>
      <c r="D32" s="81" t="s">
        <v>685</v>
      </c>
      <c r="E32" s="81" t="s">
        <v>686</v>
      </c>
      <c r="F32" s="24"/>
      <c r="G32" s="83" t="s">
        <v>683</v>
      </c>
      <c r="M32" s="345"/>
      <c r="O32" s="381" t="s">
        <v>3419</v>
      </c>
      <c r="P32" s="382" t="s">
        <v>1460</v>
      </c>
      <c r="AD32" s="313" t="s">
        <v>2696</v>
      </c>
      <c r="AE32" s="313" t="s">
        <v>2697</v>
      </c>
      <c r="AF32" s="478"/>
      <c r="AG32" s="443"/>
      <c r="AH32" s="261"/>
    </row>
    <row r="33" spans="1:36" ht="33" customHeight="1">
      <c r="C33" s="81" t="s">
        <v>687</v>
      </c>
      <c r="D33" s="81" t="s">
        <v>688</v>
      </c>
      <c r="E33" s="81" t="s">
        <v>689</v>
      </c>
      <c r="G33" s="83" t="s">
        <v>667</v>
      </c>
      <c r="M33" s="345"/>
      <c r="O33" s="381" t="s">
        <v>3420</v>
      </c>
      <c r="P33" s="382" t="s">
        <v>1461</v>
      </c>
      <c r="Q33" s="205"/>
      <c r="R33" s="545" t="s">
        <v>3421</v>
      </c>
      <c r="AD33" s="472" t="s">
        <v>2698</v>
      </c>
      <c r="AE33" s="313" t="s">
        <v>2699</v>
      </c>
      <c r="AF33" s="281"/>
      <c r="AG33" s="443"/>
      <c r="AH33" s="261"/>
    </row>
    <row r="34" spans="1:36" ht="33" customHeight="1">
      <c r="D34" s="81" t="s">
        <v>690</v>
      </c>
      <c r="E34" s="81" t="s">
        <v>691</v>
      </c>
      <c r="G34" s="260"/>
      <c r="M34" s="345"/>
      <c r="N34" s="558" t="s">
        <v>3118</v>
      </c>
      <c r="O34" s="580" t="s">
        <v>1042</v>
      </c>
      <c r="P34" s="580" t="s">
        <v>1042</v>
      </c>
      <c r="Q34" s="580" t="s">
        <v>1042</v>
      </c>
      <c r="R34" s="580" t="s">
        <v>1042</v>
      </c>
      <c r="AD34" s="443"/>
      <c r="AE34" s="313" t="s">
        <v>2700</v>
      </c>
      <c r="AF34" s="261"/>
      <c r="AG34" s="261"/>
      <c r="AH34" s="261"/>
    </row>
    <row r="35" spans="1:36" ht="17.25" customHeight="1">
      <c r="A35" s="9">
        <f>SUM(B35:K35)</f>
        <v>55</v>
      </c>
      <c r="B35" s="9">
        <v>5</v>
      </c>
      <c r="C35" s="9">
        <v>8</v>
      </c>
      <c r="D35" s="9">
        <v>9</v>
      </c>
      <c r="E35" s="9">
        <v>9</v>
      </c>
      <c r="F35" s="9">
        <v>2</v>
      </c>
      <c r="G35" s="9">
        <v>9</v>
      </c>
      <c r="H35" s="9">
        <v>2</v>
      </c>
      <c r="I35" s="9">
        <v>3</v>
      </c>
      <c r="J35" s="9">
        <v>4</v>
      </c>
      <c r="K35" s="9">
        <v>4</v>
      </c>
      <c r="M35" s="345"/>
      <c r="N35" s="579">
        <f>SUM(O35:S35)</f>
        <v>28</v>
      </c>
      <c r="O35" s="578">
        <v>8</v>
      </c>
      <c r="P35" s="578">
        <v>8</v>
      </c>
      <c r="Q35" s="578">
        <v>6</v>
      </c>
      <c r="R35" s="578">
        <v>6</v>
      </c>
      <c r="AC35" s="579">
        <f>SUM(AD35:AI35)</f>
        <v>28</v>
      </c>
      <c r="AD35" s="578">
        <v>8</v>
      </c>
      <c r="AE35" s="578">
        <v>10</v>
      </c>
      <c r="AF35" s="578">
        <v>4</v>
      </c>
      <c r="AG35" s="578">
        <v>2</v>
      </c>
      <c r="AH35" s="578">
        <v>4</v>
      </c>
      <c r="AI35" s="578"/>
      <c r="AJ35" s="578"/>
    </row>
    <row r="36" spans="1:36" ht="15" customHeight="1">
      <c r="A36" s="180" t="s">
        <v>1072</v>
      </c>
      <c r="B36" s="126"/>
      <c r="C36" s="126"/>
      <c r="D36" s="126"/>
      <c r="E36" s="126"/>
      <c r="F36" s="126"/>
      <c r="G36" s="126"/>
      <c r="H36" s="126"/>
      <c r="I36" s="126"/>
      <c r="J36" s="126"/>
      <c r="M36" s="345"/>
      <c r="N36" s="180" t="s">
        <v>1072</v>
      </c>
      <c r="O36" s="180">
        <v>37</v>
      </c>
      <c r="P36" s="180">
        <v>41</v>
      </c>
      <c r="Q36" s="180">
        <v>48</v>
      </c>
      <c r="R36" s="180">
        <v>51</v>
      </c>
      <c r="S36" s="198"/>
      <c r="T36" s="198"/>
      <c r="U36" s="198"/>
      <c r="V36" s="198"/>
      <c r="W36" s="198"/>
    </row>
    <row r="37" spans="1:36" ht="18.75">
      <c r="M37" s="345"/>
      <c r="N37" s="489">
        <f>N35+N22+N9</f>
        <v>143</v>
      </c>
      <c r="O37" s="385" t="s">
        <v>1042</v>
      </c>
      <c r="P37" s="385" t="s">
        <v>1042</v>
      </c>
      <c r="Q37" s="385" t="s">
        <v>1042</v>
      </c>
      <c r="R37" s="385" t="s">
        <v>1042</v>
      </c>
      <c r="AC37" s="590">
        <f>AC35+AC7+AC22+AC9+AF8+AC4</f>
        <v>144</v>
      </c>
    </row>
    <row r="38" spans="1:36" ht="38.25">
      <c r="M38" s="345"/>
      <c r="N38" s="555" t="s">
        <v>2946</v>
      </c>
      <c r="AC38" s="556" t="s">
        <v>2947</v>
      </c>
    </row>
    <row r="39" spans="1:36" ht="15.75">
      <c r="A39" s="23" t="s">
        <v>900</v>
      </c>
      <c r="B39" s="23" t="s">
        <v>542</v>
      </c>
      <c r="M39" s="345"/>
    </row>
    <row r="40" spans="1:36" ht="33" customHeight="1">
      <c r="B40" s="83" t="s">
        <v>640</v>
      </c>
      <c r="C40" s="83" t="s">
        <v>901</v>
      </c>
      <c r="D40" s="83" t="s">
        <v>905</v>
      </c>
      <c r="E40" s="83" t="s">
        <v>909</v>
      </c>
    </row>
    <row r="41" spans="1:36" ht="33" customHeight="1">
      <c r="B41" s="83" t="s">
        <v>652</v>
      </c>
      <c r="C41" s="83" t="s">
        <v>902</v>
      </c>
      <c r="D41" s="83" t="s">
        <v>906</v>
      </c>
      <c r="E41" s="83" t="s">
        <v>910</v>
      </c>
    </row>
    <row r="42" spans="1:36" ht="33" customHeight="1">
      <c r="B42" s="83" t="s">
        <v>663</v>
      </c>
      <c r="C42" s="83" t="s">
        <v>903</v>
      </c>
      <c r="D42" s="83" t="s">
        <v>907</v>
      </c>
      <c r="E42" s="83" t="s">
        <v>911</v>
      </c>
    </row>
    <row r="43" spans="1:36" ht="33" customHeight="1">
      <c r="B43" s="83" t="s">
        <v>672</v>
      </c>
      <c r="C43" s="83" t="s">
        <v>904</v>
      </c>
      <c r="D43" s="83" t="s">
        <v>908</v>
      </c>
      <c r="E43" s="83" t="s">
        <v>912</v>
      </c>
    </row>
    <row r="45" spans="1:36">
      <c r="A45" s="9">
        <f>SUM(B45:E45)</f>
        <v>16</v>
      </c>
      <c r="B45" s="9">
        <v>4</v>
      </c>
      <c r="C45" s="9">
        <v>4</v>
      </c>
      <c r="D45" s="9">
        <v>4</v>
      </c>
      <c r="E45" s="9">
        <v>4</v>
      </c>
    </row>
    <row r="50" spans="1:7">
      <c r="A50" s="24"/>
      <c r="B50" s="24"/>
      <c r="C50" s="24"/>
      <c r="D50" s="24"/>
      <c r="E50" s="24"/>
      <c r="F50" s="24"/>
      <c r="G50" s="24"/>
    </row>
    <row r="51" spans="1:7">
      <c r="A51" s="24"/>
      <c r="B51" s="24"/>
      <c r="C51" s="24"/>
      <c r="D51" s="24"/>
      <c r="E51" s="24"/>
      <c r="F51" s="24"/>
      <c r="G51" s="24"/>
    </row>
    <row r="52" spans="1:7">
      <c r="A52" s="24"/>
      <c r="B52" s="24"/>
      <c r="C52" s="24"/>
      <c r="D52" s="24"/>
      <c r="E52" s="24"/>
      <c r="F52" s="24"/>
      <c r="G52" s="24"/>
    </row>
    <row r="53" spans="1:7">
      <c r="A53" s="24"/>
      <c r="B53" s="24"/>
      <c r="C53" s="24"/>
      <c r="D53" s="24"/>
      <c r="E53" s="24"/>
      <c r="F53" s="24"/>
      <c r="G53" s="24"/>
    </row>
    <row r="54" spans="1:7">
      <c r="A54" s="24"/>
      <c r="B54" s="24"/>
      <c r="C54" s="24"/>
      <c r="D54" s="24"/>
      <c r="E54" s="24"/>
      <c r="F54" s="24"/>
      <c r="G54" s="24"/>
    </row>
    <row r="55" spans="1:7">
      <c r="A55" s="24"/>
      <c r="B55" s="24"/>
      <c r="C55" s="24"/>
      <c r="D55" s="24"/>
      <c r="E55" s="24"/>
      <c r="F55" s="24"/>
      <c r="G55" s="24"/>
    </row>
    <row r="56" spans="1:7">
      <c r="A56" s="24"/>
      <c r="B56" s="24"/>
      <c r="C56" s="24"/>
      <c r="D56" s="24"/>
      <c r="E56" s="24"/>
      <c r="F56" s="24"/>
      <c r="G56" s="24"/>
    </row>
    <row r="57" spans="1:7">
      <c r="A57" s="24"/>
      <c r="B57" s="24"/>
      <c r="C57" s="24"/>
      <c r="D57" s="24"/>
      <c r="E57" s="24"/>
      <c r="F57" s="24"/>
      <c r="G57" s="24"/>
    </row>
    <row r="58" spans="1:7">
      <c r="A58" s="24"/>
      <c r="B58" s="24"/>
      <c r="C58" s="24"/>
      <c r="D58" s="24"/>
      <c r="E58" s="24"/>
      <c r="F58" s="24"/>
      <c r="G58" s="24"/>
    </row>
    <row r="59" spans="1:7">
      <c r="A59" s="24"/>
      <c r="B59" s="24"/>
      <c r="C59" s="24"/>
      <c r="D59" s="24"/>
      <c r="E59" s="24"/>
      <c r="F59" s="24"/>
      <c r="G59" s="24"/>
    </row>
    <row r="60" spans="1:7">
      <c r="A60" s="24"/>
      <c r="B60" s="24"/>
      <c r="C60" s="24"/>
      <c r="D60" s="24"/>
      <c r="E60" s="24"/>
      <c r="F60" s="24"/>
      <c r="G60" s="24"/>
    </row>
    <row r="61" spans="1:7">
      <c r="A61" s="24"/>
      <c r="B61" s="24"/>
      <c r="C61" s="24"/>
      <c r="D61" s="24"/>
      <c r="E61" s="24"/>
      <c r="F61" s="24"/>
      <c r="G61" s="24"/>
    </row>
    <row r="62" spans="1:7" ht="15.75">
      <c r="A62" s="24"/>
      <c r="B62" s="77"/>
      <c r="C62" s="38"/>
      <c r="D62" s="38"/>
      <c r="E62" s="38"/>
      <c r="F62" s="24"/>
      <c r="G62" s="24"/>
    </row>
    <row r="63" spans="1:7" ht="15.75">
      <c r="A63" s="24"/>
      <c r="B63" s="78"/>
      <c r="C63" s="38"/>
      <c r="D63" s="38"/>
      <c r="E63" s="38"/>
      <c r="F63" s="24"/>
      <c r="G63" s="24"/>
    </row>
    <row r="64" spans="1:7" ht="15.75">
      <c r="A64" s="24"/>
      <c r="B64" s="78"/>
      <c r="C64" s="38"/>
      <c r="D64" s="38"/>
      <c r="E64" s="38"/>
      <c r="F64" s="24"/>
      <c r="G64" s="24"/>
    </row>
    <row r="65" spans="1:7" ht="15.75">
      <c r="A65" s="24"/>
      <c r="B65" s="78"/>
      <c r="C65" s="38"/>
      <c r="D65" s="38"/>
      <c r="E65" s="38"/>
      <c r="F65" s="24"/>
      <c r="G65" s="24"/>
    </row>
    <row r="66" spans="1:7" ht="15.75">
      <c r="A66" s="24"/>
      <c r="B66" s="86"/>
      <c r="C66" s="38"/>
      <c r="D66" s="38"/>
      <c r="E66" s="38"/>
      <c r="F66" s="24"/>
      <c r="G66" s="24"/>
    </row>
    <row r="67" spans="1:7" ht="15.75">
      <c r="A67" s="24"/>
      <c r="B67" s="78"/>
      <c r="C67" s="38"/>
      <c r="D67" s="38"/>
      <c r="E67" s="38"/>
      <c r="F67" s="24"/>
      <c r="G67" s="24"/>
    </row>
    <row r="68" spans="1:7">
      <c r="A68" s="24"/>
      <c r="B68" s="57"/>
      <c r="C68" s="24"/>
      <c r="D68" s="24"/>
      <c r="E68" s="24"/>
      <c r="F68" s="24"/>
      <c r="G68" s="24"/>
    </row>
    <row r="69" spans="1:7">
      <c r="A69" s="24"/>
      <c r="B69" s="24"/>
      <c r="C69" s="24"/>
      <c r="D69" s="24"/>
      <c r="E69" s="24"/>
      <c r="F69" s="24"/>
      <c r="G69" s="24"/>
    </row>
    <row r="70" spans="1:7">
      <c r="A70" s="24"/>
      <c r="B70" s="24"/>
      <c r="C70" s="24"/>
      <c r="D70" s="24"/>
      <c r="E70" s="24"/>
      <c r="F70" s="24"/>
      <c r="G70" s="24"/>
    </row>
    <row r="71" spans="1:7">
      <c r="A71" s="24"/>
      <c r="B71" s="24"/>
      <c r="C71" s="24"/>
      <c r="D71" s="24"/>
      <c r="E71" s="24"/>
      <c r="F71" s="24"/>
      <c r="G71" s="24"/>
    </row>
    <row r="72" spans="1:7">
      <c r="A72" s="24"/>
      <c r="B72" s="24"/>
      <c r="C72" s="24"/>
      <c r="D72" s="24"/>
      <c r="E72" s="24"/>
      <c r="F72" s="24"/>
      <c r="G72" s="24"/>
    </row>
    <row r="73" spans="1:7">
      <c r="A73" s="24"/>
      <c r="B73" s="24"/>
      <c r="C73" s="24"/>
      <c r="D73" s="24"/>
      <c r="E73" s="24"/>
      <c r="F73" s="24"/>
      <c r="G73" s="24"/>
    </row>
    <row r="74" spans="1:7">
      <c r="A74" s="24"/>
      <c r="B74" s="24"/>
      <c r="C74" s="24"/>
      <c r="D74" s="24"/>
      <c r="E74" s="24"/>
      <c r="F74" s="24"/>
      <c r="G74" s="24"/>
    </row>
    <row r="75" spans="1:7">
      <c r="A75" s="24"/>
      <c r="B75" s="24"/>
      <c r="C75" s="24"/>
      <c r="D75" s="24"/>
      <c r="E75" s="24"/>
      <c r="F75" s="24"/>
      <c r="G75" s="24"/>
    </row>
    <row r="76" spans="1:7">
      <c r="A76" s="24"/>
      <c r="B76" s="24"/>
      <c r="C76" s="24"/>
      <c r="D76" s="24"/>
      <c r="E76" s="24"/>
      <c r="F76" s="24"/>
      <c r="G76" s="24"/>
    </row>
    <row r="77" spans="1:7">
      <c r="A77" s="24"/>
      <c r="B77" s="24"/>
      <c r="C77" s="24"/>
      <c r="D77" s="24"/>
      <c r="E77" s="24"/>
      <c r="F77" s="24"/>
      <c r="G77" s="24"/>
    </row>
    <row r="78" spans="1:7">
      <c r="A78" s="24"/>
      <c r="B78" s="24"/>
      <c r="C78" s="24"/>
      <c r="D78" s="24"/>
      <c r="E78" s="24"/>
      <c r="F78" s="24"/>
      <c r="G78" s="24"/>
    </row>
    <row r="79" spans="1:7">
      <c r="A79" s="24"/>
      <c r="B79" s="24"/>
      <c r="C79" s="24"/>
      <c r="D79" s="24"/>
      <c r="E79" s="24"/>
      <c r="F79" s="24"/>
      <c r="G79" s="24"/>
    </row>
    <row r="80" spans="1:7">
      <c r="A80" s="24"/>
      <c r="B80" s="24"/>
      <c r="C80" s="24"/>
      <c r="D80" s="24"/>
      <c r="E80" s="24"/>
      <c r="F80" s="24"/>
      <c r="G80" s="24"/>
    </row>
    <row r="81" spans="1:7">
      <c r="A81" s="24"/>
      <c r="B81" s="24"/>
      <c r="C81" s="24"/>
      <c r="D81" s="24"/>
      <c r="E81" s="24"/>
      <c r="F81" s="24"/>
      <c r="G81" s="24"/>
    </row>
    <row r="82" spans="1:7">
      <c r="A82" s="24"/>
      <c r="B82" s="24"/>
      <c r="C82" s="24"/>
      <c r="D82" s="24"/>
      <c r="E82" s="24"/>
      <c r="F82" s="24"/>
      <c r="G82" s="24"/>
    </row>
    <row r="83" spans="1:7">
      <c r="A83" s="24"/>
      <c r="B83" s="24"/>
      <c r="C83" s="24"/>
      <c r="D83" s="24"/>
      <c r="E83" s="24"/>
      <c r="F83" s="24"/>
      <c r="G83" s="24"/>
    </row>
    <row r="84" spans="1:7">
      <c r="A84" s="24"/>
      <c r="B84" s="24"/>
      <c r="C84" s="24"/>
      <c r="D84" s="24"/>
      <c r="E84" s="24"/>
      <c r="F84" s="24"/>
      <c r="G84" s="24"/>
    </row>
    <row r="85" spans="1:7">
      <c r="A85" s="24"/>
      <c r="B85" s="24"/>
      <c r="C85" s="24"/>
      <c r="D85" s="24"/>
      <c r="E85" s="24"/>
      <c r="F85" s="24"/>
      <c r="G85" s="2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sheetPr>
  <dimension ref="A1:Z158"/>
  <sheetViews>
    <sheetView topLeftCell="C1" zoomScale="80" zoomScaleNormal="80" zoomScalePageLayoutView="120" workbookViewId="0">
      <pane ySplit="2" topLeftCell="A3" activePane="bottomLeft" state="frozen"/>
      <selection pane="bottomLeft" activeCell="L52" sqref="L52"/>
    </sheetView>
  </sheetViews>
  <sheetFormatPr defaultColWidth="10.875" defaultRowHeight="11.25"/>
  <cols>
    <col min="1" max="1" width="9.5" style="9" customWidth="1"/>
    <col min="2" max="2" width="3.625" style="545" customWidth="1"/>
    <col min="3" max="3" width="4.625" style="545" customWidth="1"/>
    <col min="4" max="4" width="4.375" style="545" customWidth="1"/>
    <col min="5" max="6" width="3.625" style="545" customWidth="1"/>
    <col min="7" max="7" width="3.5" style="9" customWidth="1"/>
    <col min="8" max="9" width="5.125" style="9" customWidth="1"/>
    <col min="10" max="10" width="16.875" style="9" customWidth="1"/>
    <col min="11" max="11" width="30.625" style="9" customWidth="1"/>
    <col min="12" max="12" width="147.625" style="9" customWidth="1"/>
    <col min="13" max="15" width="12.375" style="9" customWidth="1"/>
    <col min="16" max="16384" width="10.875" style="9"/>
  </cols>
  <sheetData>
    <row r="1" spans="1:26" ht="15.75">
      <c r="A1" s="258" t="s">
        <v>542</v>
      </c>
      <c r="B1" s="757"/>
      <c r="C1" s="757"/>
      <c r="D1" s="757"/>
      <c r="E1" s="757"/>
      <c r="F1" s="757"/>
      <c r="G1" s="23"/>
      <c r="H1" s="798" t="s">
        <v>3573</v>
      </c>
      <c r="I1" s="799" t="s">
        <v>3574</v>
      </c>
      <c r="J1" s="824"/>
      <c r="K1" s="23" t="s">
        <v>3577</v>
      </c>
    </row>
    <row r="2" spans="1:26" ht="15.75">
      <c r="A2" s="119" t="s">
        <v>1039</v>
      </c>
      <c r="B2" s="758" t="s">
        <v>3481</v>
      </c>
      <c r="C2" s="758" t="s">
        <v>3506</v>
      </c>
      <c r="D2" s="758" t="s">
        <v>3505</v>
      </c>
      <c r="E2" s="758" t="s">
        <v>3504</v>
      </c>
      <c r="F2" s="758" t="s">
        <v>3551</v>
      </c>
      <c r="G2" s="756" t="s">
        <v>3550</v>
      </c>
      <c r="H2" s="758" t="s">
        <v>1062</v>
      </c>
      <c r="I2" s="758" t="s">
        <v>1062</v>
      </c>
      <c r="J2" s="758" t="s">
        <v>3553</v>
      </c>
      <c r="K2" s="119" t="s">
        <v>1037</v>
      </c>
      <c r="L2" s="119" t="s">
        <v>1040</v>
      </c>
      <c r="M2" s="1268" t="s">
        <v>3699</v>
      </c>
      <c r="N2" s="1265"/>
      <c r="O2" s="119" t="s">
        <v>2964</v>
      </c>
    </row>
    <row r="3" spans="1:26" ht="15.75">
      <c r="A3" s="119"/>
      <c r="B3" s="948"/>
      <c r="C3" s="948"/>
      <c r="D3" s="948"/>
      <c r="E3" s="948"/>
      <c r="F3" s="948"/>
      <c r="G3" s="949"/>
      <c r="H3" s="951">
        <v>2</v>
      </c>
      <c r="I3" s="948"/>
      <c r="J3" s="950" t="s">
        <v>3854</v>
      </c>
      <c r="K3" s="947" t="s">
        <v>3853</v>
      </c>
      <c r="L3" s="119"/>
      <c r="M3" s="1264" t="s">
        <v>3858</v>
      </c>
      <c r="N3" s="1265"/>
      <c r="O3" s="841">
        <f>143-8</f>
        <v>135</v>
      </c>
    </row>
    <row r="4" spans="1:26" ht="12" customHeight="1">
      <c r="A4" s="152">
        <v>1</v>
      </c>
      <c r="B4" s="195"/>
      <c r="C4" s="195"/>
      <c r="D4" s="195"/>
      <c r="E4" s="195"/>
      <c r="F4" s="195">
        <v>4</v>
      </c>
      <c r="G4" s="139">
        <v>4</v>
      </c>
      <c r="H4" s="849">
        <v>4</v>
      </c>
      <c r="I4" s="850">
        <v>2</v>
      </c>
      <c r="J4" s="935" t="s">
        <v>3667</v>
      </c>
      <c r="K4" s="636" t="s">
        <v>3302</v>
      </c>
      <c r="L4" s="430" t="s">
        <v>2427</v>
      </c>
      <c r="M4" s="1264" t="s">
        <v>3859</v>
      </c>
      <c r="N4" s="1265"/>
      <c r="O4" s="841"/>
      <c r="T4" s="24"/>
    </row>
    <row r="5" spans="1:26" ht="12" customHeight="1">
      <c r="A5" s="152">
        <v>2</v>
      </c>
      <c r="B5" s="195"/>
      <c r="C5" s="195"/>
      <c r="D5" s="195"/>
      <c r="E5" s="195"/>
      <c r="F5" s="195"/>
      <c r="G5" s="139"/>
      <c r="H5" s="139"/>
      <c r="I5" s="139"/>
      <c r="J5" s="935"/>
      <c r="K5" s="636" t="s">
        <v>3303</v>
      </c>
      <c r="L5" s="432" t="s">
        <v>2428</v>
      </c>
      <c r="M5" s="1264" t="s">
        <v>3857</v>
      </c>
      <c r="N5" s="1265"/>
      <c r="O5" s="841"/>
      <c r="T5" s="24"/>
    </row>
    <row r="6" spans="1:26" ht="12" customHeight="1">
      <c r="A6" s="152">
        <v>3</v>
      </c>
      <c r="B6" s="195"/>
      <c r="C6" s="195"/>
      <c r="D6" s="195"/>
      <c r="E6" s="195"/>
      <c r="F6" s="195"/>
      <c r="G6" s="139"/>
      <c r="H6" s="849">
        <v>4</v>
      </c>
      <c r="I6" s="139"/>
      <c r="J6" s="935"/>
      <c r="K6" s="636" t="s">
        <v>3304</v>
      </c>
      <c r="L6" s="432" t="s">
        <v>2429</v>
      </c>
      <c r="M6" s="1264" t="s">
        <v>3860</v>
      </c>
      <c r="N6" s="1265"/>
      <c r="O6" s="841"/>
      <c r="T6" s="24"/>
    </row>
    <row r="7" spans="1:26" ht="12" customHeight="1">
      <c r="A7" s="152">
        <v>4</v>
      </c>
      <c r="B7" s="195"/>
      <c r="C7" s="195"/>
      <c r="D7" s="195"/>
      <c r="E7" s="195"/>
      <c r="F7" s="195"/>
      <c r="G7" s="139"/>
      <c r="H7" s="139"/>
      <c r="I7" s="139"/>
      <c r="J7" s="935"/>
      <c r="K7" s="636" t="s">
        <v>3305</v>
      </c>
      <c r="L7" s="432" t="s">
        <v>2430</v>
      </c>
      <c r="M7" s="1264" t="s">
        <v>3861</v>
      </c>
      <c r="N7" s="1265"/>
      <c r="O7" s="841"/>
      <c r="T7" s="24"/>
      <c r="Y7" s="29" t="s">
        <v>576</v>
      </c>
      <c r="Z7" s="24"/>
    </row>
    <row r="8" spans="1:26" ht="12" customHeight="1">
      <c r="A8" s="152">
        <v>5</v>
      </c>
      <c r="B8" s="195"/>
      <c r="C8" s="195">
        <v>2</v>
      </c>
      <c r="D8" s="195"/>
      <c r="E8" s="195"/>
      <c r="F8" s="195"/>
      <c r="G8" s="139">
        <v>2</v>
      </c>
      <c r="H8" s="139">
        <v>4</v>
      </c>
      <c r="I8" s="139"/>
      <c r="J8" s="935"/>
      <c r="K8" s="636" t="s">
        <v>3306</v>
      </c>
      <c r="L8" s="143"/>
      <c r="M8" s="1264" t="s">
        <v>3862</v>
      </c>
      <c r="N8" s="1265"/>
      <c r="O8" s="841"/>
      <c r="T8" s="24"/>
      <c r="Y8" s="29" t="s">
        <v>584</v>
      </c>
      <c r="Z8" s="29" t="s">
        <v>585</v>
      </c>
    </row>
    <row r="9" spans="1:26" ht="12" customHeight="1">
      <c r="A9" s="152">
        <v>6</v>
      </c>
      <c r="B9" s="195"/>
      <c r="C9" s="195"/>
      <c r="D9" s="195"/>
      <c r="E9" s="195"/>
      <c r="F9" s="195"/>
      <c r="G9" s="139"/>
      <c r="H9" s="139"/>
      <c r="I9" s="139"/>
      <c r="J9" s="935"/>
      <c r="K9" s="636" t="s">
        <v>3307</v>
      </c>
      <c r="L9" s="143"/>
      <c r="M9" s="1264" t="s">
        <v>3863</v>
      </c>
      <c r="N9" s="1265"/>
      <c r="O9" s="841">
        <v>8</v>
      </c>
      <c r="S9" s="24"/>
      <c r="T9" s="24"/>
      <c r="Y9" s="29" t="s">
        <v>592</v>
      </c>
      <c r="Z9" s="24"/>
    </row>
    <row r="10" spans="1:26" ht="12" customHeight="1">
      <c r="A10" s="152">
        <v>7</v>
      </c>
      <c r="B10" s="195"/>
      <c r="C10" s="195"/>
      <c r="D10" s="195">
        <v>2</v>
      </c>
      <c r="E10" s="195"/>
      <c r="F10" s="195"/>
      <c r="G10" s="139">
        <v>2</v>
      </c>
      <c r="H10" s="139">
        <v>4</v>
      </c>
      <c r="I10" s="139"/>
      <c r="J10" s="935"/>
      <c r="K10" s="637" t="s">
        <v>3308</v>
      </c>
      <c r="L10" s="147"/>
      <c r="M10" s="24"/>
      <c r="N10" s="24"/>
      <c r="R10" s="24"/>
      <c r="S10" s="24"/>
      <c r="T10" s="24"/>
      <c r="Y10" s="29" t="s">
        <v>594</v>
      </c>
      <c r="Z10" s="24"/>
    </row>
    <row r="11" spans="1:26" ht="12" customHeight="1">
      <c r="A11" s="152">
        <v>8</v>
      </c>
      <c r="B11" s="195"/>
      <c r="C11" s="195"/>
      <c r="D11" s="195"/>
      <c r="E11" s="195"/>
      <c r="F11" s="195"/>
      <c r="G11" s="146"/>
      <c r="H11" s="146"/>
      <c r="I11" s="146"/>
      <c r="J11" s="935"/>
      <c r="K11" s="637" t="s">
        <v>3309</v>
      </c>
      <c r="L11" s="147"/>
      <c r="M11" s="24"/>
      <c r="N11" s="24"/>
      <c r="O11" s="24"/>
      <c r="P11" s="24"/>
      <c r="Q11" s="24"/>
      <c r="R11" s="24"/>
      <c r="S11" s="24"/>
      <c r="T11" s="24"/>
      <c r="U11" s="24"/>
      <c r="V11" s="24"/>
      <c r="W11" s="24"/>
      <c r="X11" s="24"/>
      <c r="Y11" s="24"/>
      <c r="Z11" s="24"/>
    </row>
    <row r="12" spans="1:26" ht="12" customHeight="1">
      <c r="A12" s="152">
        <v>9</v>
      </c>
      <c r="B12" s="195"/>
      <c r="C12" s="195"/>
      <c r="D12" s="195"/>
      <c r="E12" s="195">
        <v>4</v>
      </c>
      <c r="F12" s="195"/>
      <c r="G12" s="146">
        <v>4</v>
      </c>
      <c r="H12" s="146">
        <v>4</v>
      </c>
      <c r="I12" s="146"/>
      <c r="J12" s="935"/>
      <c r="K12" s="637" t="s">
        <v>3310</v>
      </c>
      <c r="L12" s="147"/>
      <c r="M12" s="24"/>
      <c r="N12" s="24"/>
      <c r="O12" s="24"/>
      <c r="P12" s="24"/>
      <c r="Q12" s="24"/>
      <c r="R12" s="24"/>
      <c r="S12" s="24"/>
      <c r="T12" s="24"/>
      <c r="U12" s="24"/>
      <c r="V12" s="24"/>
      <c r="W12" s="24"/>
      <c r="X12" s="24"/>
      <c r="Y12" s="24"/>
      <c r="Z12" s="24"/>
    </row>
    <row r="13" spans="1:26" ht="12" customHeight="1">
      <c r="A13" s="152">
        <v>10</v>
      </c>
      <c r="B13" s="195"/>
      <c r="C13" s="195"/>
      <c r="D13" s="195"/>
      <c r="E13" s="195"/>
      <c r="F13" s="195"/>
      <c r="G13" s="146"/>
      <c r="H13" s="146"/>
      <c r="I13" s="146"/>
      <c r="J13" s="935"/>
      <c r="K13" s="637" t="s">
        <v>3311</v>
      </c>
      <c r="L13" s="147"/>
      <c r="M13" s="24"/>
      <c r="N13" s="24"/>
      <c r="O13" s="24"/>
      <c r="P13" s="24"/>
      <c r="Q13" s="24"/>
      <c r="R13" s="24"/>
      <c r="S13" s="24"/>
      <c r="T13" s="24"/>
      <c r="U13" s="24"/>
      <c r="V13" s="24"/>
      <c r="W13" s="24"/>
      <c r="X13" s="24"/>
      <c r="Y13" s="24"/>
      <c r="Z13" s="24"/>
    </row>
    <row r="14" spans="1:26" ht="12" customHeight="1">
      <c r="A14" s="152">
        <v>11</v>
      </c>
      <c r="B14" s="195"/>
      <c r="C14" s="195"/>
      <c r="D14" s="195"/>
      <c r="E14" s="195"/>
      <c r="F14" s="195"/>
      <c r="G14" s="146"/>
      <c r="H14" s="146"/>
      <c r="I14" s="146"/>
      <c r="J14" s="935"/>
      <c r="K14" s="638" t="s">
        <v>3312</v>
      </c>
      <c r="L14" s="147"/>
      <c r="M14" s="24"/>
      <c r="N14" s="24"/>
      <c r="O14" s="24"/>
      <c r="P14" s="24"/>
      <c r="Q14" s="24"/>
      <c r="R14" s="24"/>
      <c r="S14" s="24"/>
      <c r="T14" s="24"/>
      <c r="U14" s="24"/>
      <c r="V14" s="24"/>
      <c r="W14" s="24"/>
      <c r="X14" s="24"/>
      <c r="Y14" s="24"/>
      <c r="Z14" s="24"/>
    </row>
    <row r="15" spans="1:26" ht="12" customHeight="1">
      <c r="A15" s="152">
        <v>12</v>
      </c>
      <c r="B15" s="195"/>
      <c r="C15" s="195"/>
      <c r="D15" s="195"/>
      <c r="E15" s="195"/>
      <c r="F15" s="195"/>
      <c r="G15" s="146"/>
      <c r="H15" s="146"/>
      <c r="I15" s="146"/>
      <c r="J15" s="936"/>
      <c r="K15" s="638" t="s">
        <v>3313</v>
      </c>
      <c r="L15" s="141"/>
      <c r="M15" s="29"/>
      <c r="N15" s="31"/>
      <c r="O15" s="29"/>
      <c r="P15" s="29"/>
      <c r="Q15" s="17"/>
      <c r="R15" s="29"/>
      <c r="S15" s="29"/>
      <c r="T15" s="17"/>
      <c r="U15" s="29"/>
      <c r="V15" s="24"/>
      <c r="W15" s="24"/>
      <c r="X15" s="24"/>
      <c r="Y15" s="29"/>
      <c r="Z15" s="29"/>
    </row>
    <row r="16" spans="1:26" ht="12" customHeight="1">
      <c r="A16" s="152">
        <v>13</v>
      </c>
      <c r="B16" s="195"/>
      <c r="C16" s="195">
        <v>1</v>
      </c>
      <c r="D16" s="195"/>
      <c r="E16" s="195"/>
      <c r="F16" s="195"/>
      <c r="G16" s="146">
        <v>1</v>
      </c>
      <c r="H16" s="849">
        <v>2</v>
      </c>
      <c r="I16" s="850">
        <v>2</v>
      </c>
      <c r="J16" s="935" t="s">
        <v>3671</v>
      </c>
      <c r="K16" s="637" t="s">
        <v>545</v>
      </c>
      <c r="L16" s="141"/>
      <c r="M16" s="29"/>
      <c r="N16" s="31"/>
      <c r="O16" s="29"/>
      <c r="P16" s="29"/>
      <c r="Q16" s="17"/>
      <c r="R16" s="29"/>
      <c r="S16" s="29"/>
      <c r="T16" s="17"/>
      <c r="U16" s="29"/>
      <c r="V16" s="24"/>
      <c r="W16" s="24"/>
      <c r="X16" s="24"/>
      <c r="Y16" s="29"/>
      <c r="Z16" s="29"/>
    </row>
    <row r="17" spans="1:26" ht="12" customHeight="1">
      <c r="A17" s="152">
        <v>14</v>
      </c>
      <c r="B17" s="195"/>
      <c r="C17" s="195"/>
      <c r="D17" s="195">
        <v>2</v>
      </c>
      <c r="E17" s="195"/>
      <c r="F17" s="195"/>
      <c r="G17" s="146">
        <v>2</v>
      </c>
      <c r="H17" s="146"/>
      <c r="I17" s="146"/>
      <c r="J17" s="935"/>
      <c r="K17" s="637" t="s">
        <v>554</v>
      </c>
      <c r="L17" s="141"/>
      <c r="M17" s="24"/>
      <c r="N17" s="31"/>
      <c r="O17" s="29"/>
      <c r="P17" s="24"/>
      <c r="Q17" s="17"/>
      <c r="R17" s="29"/>
      <c r="S17" s="29"/>
      <c r="T17" s="17"/>
      <c r="U17" s="24"/>
      <c r="V17" s="24"/>
      <c r="W17" s="24"/>
      <c r="X17" s="24"/>
      <c r="Y17" s="24"/>
      <c r="Z17" s="24"/>
    </row>
    <row r="18" spans="1:26" ht="12" customHeight="1">
      <c r="A18" s="152">
        <v>15</v>
      </c>
      <c r="B18" s="195"/>
      <c r="C18" s="195"/>
      <c r="D18" s="195"/>
      <c r="E18" s="195"/>
      <c r="F18" s="195"/>
      <c r="G18" s="146"/>
      <c r="H18" s="146"/>
      <c r="I18" s="146"/>
      <c r="J18" s="935"/>
      <c r="K18" s="637" t="s">
        <v>563</v>
      </c>
      <c r="L18" s="141"/>
      <c r="M18" s="24"/>
      <c r="N18" s="31"/>
      <c r="O18" s="29"/>
      <c r="P18" s="24"/>
      <c r="Q18" s="17"/>
      <c r="R18" s="29"/>
      <c r="S18" s="24"/>
      <c r="T18" s="17"/>
      <c r="U18" s="24"/>
      <c r="V18" s="24"/>
      <c r="W18" s="24"/>
      <c r="X18" s="24"/>
      <c r="Y18" s="29"/>
      <c r="Z18" s="24"/>
    </row>
    <row r="19" spans="1:26" ht="12" customHeight="1">
      <c r="A19" s="152">
        <v>16</v>
      </c>
      <c r="B19" s="195"/>
      <c r="C19" s="195"/>
      <c r="D19" s="195">
        <v>2</v>
      </c>
      <c r="E19" s="195"/>
      <c r="F19" s="195"/>
      <c r="G19" s="146">
        <v>2</v>
      </c>
      <c r="H19" s="146">
        <v>2</v>
      </c>
      <c r="I19" s="146"/>
      <c r="J19" s="935"/>
      <c r="K19" s="637" t="s">
        <v>571</v>
      </c>
      <c r="L19" s="141"/>
      <c r="M19" s="24"/>
      <c r="N19" s="29"/>
      <c r="O19" s="29"/>
      <c r="P19" s="24"/>
      <c r="Q19" s="29"/>
      <c r="R19" s="29"/>
      <c r="S19" s="24"/>
      <c r="T19" s="29"/>
      <c r="U19" s="24"/>
      <c r="V19" s="24"/>
      <c r="W19" s="24"/>
      <c r="X19" s="24"/>
      <c r="Y19" s="29"/>
      <c r="Z19" s="24"/>
    </row>
    <row r="20" spans="1:26" ht="12" customHeight="1">
      <c r="A20" s="152">
        <v>17</v>
      </c>
      <c r="B20" s="195"/>
      <c r="C20" s="195"/>
      <c r="D20" s="195"/>
      <c r="E20" s="195"/>
      <c r="F20" s="195"/>
      <c r="G20" s="146"/>
      <c r="H20" s="146"/>
      <c r="I20" s="146"/>
      <c r="J20" s="935"/>
      <c r="K20" s="637" t="s">
        <v>579</v>
      </c>
      <c r="L20" s="141"/>
      <c r="M20" s="24"/>
      <c r="N20" s="29"/>
      <c r="O20" s="29"/>
      <c r="P20" s="24"/>
      <c r="Q20" s="29"/>
      <c r="R20" s="29"/>
      <c r="S20" s="24"/>
      <c r="T20" s="29"/>
      <c r="U20" s="24"/>
      <c r="V20" s="24"/>
      <c r="W20" s="24"/>
      <c r="X20" s="24"/>
      <c r="Y20" s="24"/>
      <c r="Z20" s="24"/>
    </row>
    <row r="21" spans="1:26" ht="12" customHeight="1">
      <c r="A21" s="152">
        <v>18</v>
      </c>
      <c r="B21" s="195">
        <v>2</v>
      </c>
      <c r="C21" s="195"/>
      <c r="D21" s="195"/>
      <c r="E21" s="195"/>
      <c r="F21" s="195"/>
      <c r="G21" s="146">
        <v>2</v>
      </c>
      <c r="H21" s="849">
        <v>4</v>
      </c>
      <c r="I21" s="850">
        <v>2</v>
      </c>
      <c r="J21" s="935" t="s">
        <v>3668</v>
      </c>
      <c r="K21" s="636" t="s">
        <v>3314</v>
      </c>
      <c r="L21" s="147"/>
      <c r="M21" s="24"/>
      <c r="N21" s="24"/>
      <c r="O21" s="24"/>
      <c r="P21" s="24"/>
      <c r="Q21" s="24"/>
      <c r="R21" s="29"/>
      <c r="S21" s="24"/>
      <c r="T21" s="24"/>
      <c r="U21" s="24"/>
      <c r="V21" s="24"/>
      <c r="W21" s="24"/>
      <c r="X21" s="24"/>
      <c r="Y21" s="29"/>
      <c r="Z21" s="24"/>
    </row>
    <row r="22" spans="1:26" ht="12" customHeight="1">
      <c r="A22" s="152">
        <v>19</v>
      </c>
      <c r="B22" s="195"/>
      <c r="C22" s="195"/>
      <c r="D22" s="195"/>
      <c r="E22" s="195"/>
      <c r="F22" s="195"/>
      <c r="G22" s="146"/>
      <c r="H22" s="146"/>
      <c r="I22" s="146"/>
      <c r="J22" s="935"/>
      <c r="K22" s="636" t="s">
        <v>3315</v>
      </c>
      <c r="L22" s="147"/>
      <c r="M22" s="24"/>
      <c r="N22" s="24"/>
      <c r="O22" s="24"/>
      <c r="P22" s="24"/>
      <c r="Q22" s="24"/>
      <c r="R22" s="24"/>
      <c r="S22" s="24"/>
      <c r="T22" s="24"/>
      <c r="U22" s="24"/>
      <c r="V22" s="24"/>
      <c r="W22" s="24"/>
      <c r="X22" s="24"/>
      <c r="Y22" s="29"/>
      <c r="Z22" s="24"/>
    </row>
    <row r="23" spans="1:26" ht="12" customHeight="1">
      <c r="A23" s="152">
        <v>20</v>
      </c>
      <c r="B23" s="195">
        <v>2</v>
      </c>
      <c r="C23" s="195"/>
      <c r="D23" s="195"/>
      <c r="E23" s="195"/>
      <c r="F23" s="195"/>
      <c r="G23" s="146">
        <v>2</v>
      </c>
      <c r="H23" s="146">
        <v>4</v>
      </c>
      <c r="I23" s="850">
        <v>2</v>
      </c>
      <c r="J23" s="935"/>
      <c r="K23" s="636" t="s">
        <v>3316</v>
      </c>
      <c r="L23" s="150" t="s">
        <v>2431</v>
      </c>
      <c r="M23" s="24"/>
      <c r="N23" s="24"/>
      <c r="O23" s="24"/>
      <c r="P23" s="24"/>
      <c r="Q23" s="24"/>
      <c r="R23" s="24"/>
      <c r="S23" s="24"/>
      <c r="T23" s="24"/>
      <c r="U23" s="24"/>
      <c r="V23" s="24"/>
      <c r="W23" s="24"/>
      <c r="X23" s="24"/>
      <c r="Y23" s="24"/>
      <c r="Z23" s="24"/>
    </row>
    <row r="24" spans="1:26" ht="12" customHeight="1">
      <c r="A24" s="152">
        <v>21</v>
      </c>
      <c r="B24" s="195"/>
      <c r="C24" s="195"/>
      <c r="D24" s="195"/>
      <c r="E24" s="195"/>
      <c r="F24" s="195"/>
      <c r="G24" s="146"/>
      <c r="H24" s="146"/>
      <c r="I24" s="146"/>
      <c r="J24" s="935"/>
      <c r="K24" s="636" t="s">
        <v>3317</v>
      </c>
      <c r="L24" s="147"/>
      <c r="M24" s="24"/>
      <c r="N24" s="24"/>
      <c r="O24" s="24"/>
      <c r="P24" s="24"/>
      <c r="Q24" s="24"/>
      <c r="R24" s="24"/>
      <c r="S24" s="24"/>
      <c r="T24" s="24"/>
      <c r="U24" s="24"/>
      <c r="V24" s="24"/>
      <c r="W24" s="24"/>
      <c r="X24" s="24"/>
      <c r="Y24" s="24"/>
      <c r="Z24" s="24"/>
    </row>
    <row r="25" spans="1:26" ht="12" customHeight="1">
      <c r="A25" s="152">
        <v>22</v>
      </c>
      <c r="B25" s="195"/>
      <c r="C25" s="195">
        <v>2</v>
      </c>
      <c r="D25" s="195"/>
      <c r="E25" s="195"/>
      <c r="F25" s="195"/>
      <c r="G25" s="146">
        <v>2</v>
      </c>
      <c r="H25" s="146"/>
      <c r="I25" s="146"/>
      <c r="J25" s="935"/>
      <c r="K25" s="636" t="s">
        <v>3318</v>
      </c>
      <c r="L25" s="147"/>
      <c r="M25" s="24"/>
      <c r="N25" s="24"/>
      <c r="O25" s="24"/>
      <c r="P25" s="24"/>
      <c r="Q25" s="24"/>
      <c r="R25" s="24"/>
      <c r="S25" s="24"/>
      <c r="T25" s="24"/>
      <c r="U25" s="24"/>
      <c r="V25" s="24"/>
      <c r="W25" s="24"/>
      <c r="X25" s="24"/>
      <c r="Y25" s="24"/>
      <c r="Z25" s="24"/>
    </row>
    <row r="26" spans="1:26" ht="12" customHeight="1">
      <c r="A26" s="152">
        <v>23</v>
      </c>
      <c r="B26" s="195"/>
      <c r="C26" s="195"/>
      <c r="D26" s="195"/>
      <c r="E26" s="195"/>
      <c r="F26" s="195"/>
      <c r="G26" s="146"/>
      <c r="H26" s="146"/>
      <c r="I26" s="146"/>
      <c r="J26" s="935"/>
      <c r="K26" s="636" t="s">
        <v>3319</v>
      </c>
      <c r="L26" s="147"/>
      <c r="M26" s="24"/>
      <c r="N26" s="24"/>
      <c r="O26" s="24"/>
      <c r="P26" s="24"/>
      <c r="Q26" s="24"/>
      <c r="R26" s="24"/>
      <c r="S26" s="24"/>
      <c r="T26" s="24"/>
      <c r="U26" s="24"/>
      <c r="V26" s="24"/>
      <c r="W26" s="24"/>
      <c r="X26" s="24"/>
      <c r="Y26" s="24"/>
      <c r="Z26" s="24"/>
    </row>
    <row r="27" spans="1:26" ht="12" customHeight="1">
      <c r="A27" s="152">
        <v>24</v>
      </c>
      <c r="B27" s="195"/>
      <c r="C27" s="195"/>
      <c r="D27" s="195">
        <v>4</v>
      </c>
      <c r="E27" s="195"/>
      <c r="F27" s="195"/>
      <c r="G27" s="146">
        <v>4</v>
      </c>
      <c r="H27" s="146"/>
      <c r="I27" s="146"/>
      <c r="J27" s="935"/>
      <c r="K27" s="637" t="s">
        <v>3320</v>
      </c>
      <c r="L27" s="147"/>
      <c r="M27" s="24"/>
      <c r="N27" s="24"/>
      <c r="O27" s="24"/>
      <c r="P27" s="24"/>
      <c r="Q27" s="24"/>
      <c r="R27" s="24"/>
      <c r="S27" s="24"/>
      <c r="T27" s="24"/>
      <c r="U27" s="24"/>
      <c r="V27" s="24"/>
      <c r="W27" s="24"/>
      <c r="X27" s="24"/>
      <c r="Y27" s="24"/>
      <c r="Z27" s="24"/>
    </row>
    <row r="28" spans="1:26" ht="12" customHeight="1">
      <c r="A28" s="152">
        <v>25</v>
      </c>
      <c r="B28" s="195"/>
      <c r="C28" s="195"/>
      <c r="D28" s="195"/>
      <c r="E28" s="195"/>
      <c r="F28" s="195"/>
      <c r="G28" s="146"/>
      <c r="H28" s="146"/>
      <c r="I28" s="146"/>
      <c r="J28" s="935"/>
      <c r="K28" s="637" t="s">
        <v>3321</v>
      </c>
      <c r="L28" s="155"/>
      <c r="M28" s="17"/>
      <c r="N28" s="17"/>
      <c r="O28" s="29"/>
      <c r="P28" s="17"/>
      <c r="Q28" s="17"/>
      <c r="R28" s="17"/>
      <c r="S28" s="17"/>
      <c r="T28" s="29"/>
      <c r="U28" s="24"/>
      <c r="V28" s="24"/>
      <c r="W28" s="24"/>
      <c r="X28" s="24"/>
      <c r="Y28" s="24"/>
      <c r="Z28" s="24"/>
    </row>
    <row r="29" spans="1:26" ht="12" customHeight="1">
      <c r="A29" s="152">
        <v>26</v>
      </c>
      <c r="B29" s="195"/>
      <c r="C29" s="195"/>
      <c r="D29" s="195"/>
      <c r="E29" s="195"/>
      <c r="F29" s="195"/>
      <c r="G29" s="146"/>
      <c r="H29" s="146"/>
      <c r="I29" s="146"/>
      <c r="J29" s="935"/>
      <c r="K29" s="637" t="s">
        <v>3322</v>
      </c>
      <c r="L29" s="155"/>
      <c r="M29" s="17"/>
      <c r="N29" s="17"/>
      <c r="O29" s="29"/>
      <c r="P29" s="17"/>
      <c r="Q29" s="17"/>
      <c r="R29" s="17"/>
      <c r="S29" s="17"/>
      <c r="T29" s="29"/>
      <c r="U29" s="24"/>
      <c r="V29" s="24"/>
      <c r="W29" s="24"/>
      <c r="X29" s="24"/>
      <c r="Y29" s="24"/>
      <c r="Z29" s="24"/>
    </row>
    <row r="30" spans="1:26" ht="12" customHeight="1">
      <c r="A30" s="152">
        <v>27</v>
      </c>
      <c r="B30" s="195"/>
      <c r="C30" s="195"/>
      <c r="D30" s="195"/>
      <c r="E30" s="195"/>
      <c r="F30" s="195"/>
      <c r="G30" s="146"/>
      <c r="H30" s="146"/>
      <c r="I30" s="146"/>
      <c r="J30" s="935"/>
      <c r="K30" s="637" t="s">
        <v>3323</v>
      </c>
      <c r="L30" s="155"/>
      <c r="M30" s="17"/>
      <c r="N30" s="17"/>
      <c r="O30" s="24"/>
      <c r="P30" s="17"/>
      <c r="Q30" s="24"/>
      <c r="R30" s="17"/>
      <c r="S30" s="17"/>
      <c r="T30" s="29"/>
      <c r="U30" s="24"/>
      <c r="V30" s="24"/>
      <c r="W30" s="24"/>
      <c r="X30" s="24"/>
      <c r="Y30" s="24"/>
      <c r="Z30" s="24"/>
    </row>
    <row r="31" spans="1:26" ht="12" customHeight="1">
      <c r="A31" s="152">
        <v>28</v>
      </c>
      <c r="B31" s="195"/>
      <c r="C31" s="195"/>
      <c r="D31" s="195"/>
      <c r="E31" s="195">
        <v>4</v>
      </c>
      <c r="F31" s="195"/>
      <c r="G31" s="146">
        <v>4</v>
      </c>
      <c r="H31" s="146"/>
      <c r="I31" s="146"/>
      <c r="J31" s="935"/>
      <c r="K31" s="637" t="s">
        <v>3324</v>
      </c>
      <c r="L31" s="155"/>
      <c r="M31" s="17"/>
      <c r="N31" s="17"/>
      <c r="O31" s="24"/>
      <c r="P31" s="17"/>
      <c r="Q31" s="24"/>
      <c r="R31" s="24"/>
      <c r="S31" s="17"/>
      <c r="T31" s="29"/>
      <c r="U31" s="24"/>
      <c r="V31" s="24"/>
      <c r="W31" s="24"/>
      <c r="X31" s="24"/>
      <c r="Y31" s="24"/>
      <c r="Z31" s="24"/>
    </row>
    <row r="32" spans="1:26" ht="12" customHeight="1">
      <c r="A32" s="152">
        <v>29</v>
      </c>
      <c r="B32" s="195"/>
      <c r="C32" s="195"/>
      <c r="D32" s="195"/>
      <c r="E32" s="195"/>
      <c r="F32" s="195"/>
      <c r="G32" s="146"/>
      <c r="H32" s="146"/>
      <c r="I32" s="146"/>
      <c r="J32" s="935"/>
      <c r="K32" s="637" t="s">
        <v>3325</v>
      </c>
      <c r="L32" s="141"/>
      <c r="M32" s="29"/>
      <c r="N32" s="29"/>
      <c r="O32" s="24"/>
      <c r="P32" s="17"/>
      <c r="Q32" s="24"/>
      <c r="R32" s="24"/>
      <c r="S32" s="24"/>
      <c r="T32" s="24"/>
      <c r="U32" s="24"/>
      <c r="V32" s="24"/>
      <c r="W32" s="24"/>
      <c r="X32" s="24"/>
      <c r="Y32" s="24"/>
      <c r="Z32" s="24"/>
    </row>
    <row r="33" spans="1:26" ht="12" customHeight="1">
      <c r="A33" s="152">
        <v>30</v>
      </c>
      <c r="B33" s="195"/>
      <c r="C33" s="195"/>
      <c r="D33" s="195"/>
      <c r="E33" s="195"/>
      <c r="F33" s="195"/>
      <c r="G33" s="146"/>
      <c r="H33" s="146"/>
      <c r="I33" s="146"/>
      <c r="J33" s="935"/>
      <c r="K33" s="637" t="s">
        <v>3326</v>
      </c>
      <c r="L33" s="141"/>
      <c r="M33" s="29"/>
      <c r="N33" s="29"/>
      <c r="O33" s="24"/>
      <c r="P33" s="17"/>
      <c r="Q33" s="24"/>
      <c r="R33" s="24"/>
      <c r="S33" s="24"/>
      <c r="T33" s="24"/>
      <c r="U33" s="24"/>
      <c r="V33" s="24"/>
      <c r="W33" s="24"/>
      <c r="X33" s="24"/>
      <c r="Y33" s="24"/>
      <c r="Z33" s="24"/>
    </row>
    <row r="34" spans="1:26" ht="12" customHeight="1">
      <c r="A34" s="152">
        <v>31</v>
      </c>
      <c r="B34" s="195"/>
      <c r="C34" s="195"/>
      <c r="D34" s="195"/>
      <c r="E34" s="195"/>
      <c r="F34" s="195"/>
      <c r="G34" s="146"/>
      <c r="H34" s="146"/>
      <c r="I34" s="146"/>
      <c r="J34" s="935"/>
      <c r="K34" s="637" t="s">
        <v>3327</v>
      </c>
      <c r="L34" s="141"/>
      <c r="M34" s="29"/>
      <c r="N34" s="29"/>
      <c r="O34" s="24"/>
      <c r="P34" s="17"/>
      <c r="Q34" s="24"/>
      <c r="R34" s="24"/>
      <c r="S34" s="24"/>
      <c r="T34" s="24"/>
      <c r="U34" s="24"/>
      <c r="V34" s="24"/>
      <c r="W34" s="24"/>
      <c r="X34" s="24"/>
      <c r="Y34" s="24"/>
      <c r="Z34" s="24"/>
    </row>
    <row r="35" spans="1:26" ht="12" customHeight="1">
      <c r="A35" s="152">
        <v>32</v>
      </c>
      <c r="B35" s="195">
        <v>2</v>
      </c>
      <c r="C35" s="195"/>
      <c r="D35" s="195"/>
      <c r="E35" s="195"/>
      <c r="F35" s="195"/>
      <c r="G35" s="146">
        <v>2</v>
      </c>
      <c r="H35" s="146">
        <v>4</v>
      </c>
      <c r="I35" s="850">
        <v>2</v>
      </c>
      <c r="J35" s="935" t="s">
        <v>3669</v>
      </c>
      <c r="K35" s="636" t="s">
        <v>3328</v>
      </c>
      <c r="L35" s="141"/>
      <c r="M35" s="29"/>
      <c r="N35" s="29"/>
      <c r="O35" s="24"/>
      <c r="P35" s="17"/>
      <c r="Q35" s="24"/>
      <c r="R35" s="24"/>
      <c r="S35" s="24"/>
      <c r="T35" s="24"/>
      <c r="U35" s="24"/>
      <c r="V35" s="24"/>
      <c r="W35" s="24"/>
      <c r="X35" s="24"/>
      <c r="Y35" s="17"/>
      <c r="Z35" s="24"/>
    </row>
    <row r="36" spans="1:26" ht="12" customHeight="1">
      <c r="A36" s="152">
        <v>33</v>
      </c>
      <c r="B36" s="195"/>
      <c r="C36" s="195"/>
      <c r="D36" s="195"/>
      <c r="E36" s="195"/>
      <c r="F36" s="195"/>
      <c r="G36" s="146"/>
      <c r="H36" s="146"/>
      <c r="I36" s="146"/>
      <c r="J36" s="935"/>
      <c r="K36" s="636" t="s">
        <v>3329</v>
      </c>
      <c r="L36" s="147"/>
      <c r="M36" s="29"/>
      <c r="N36" s="29"/>
      <c r="O36" s="24"/>
      <c r="P36" s="17"/>
      <c r="Q36" s="24"/>
      <c r="R36" s="24"/>
      <c r="S36" s="24"/>
      <c r="T36" s="24"/>
      <c r="U36" s="24"/>
      <c r="V36" s="24"/>
      <c r="W36" s="24"/>
      <c r="X36" s="24"/>
      <c r="Y36" s="24"/>
      <c r="Z36" s="24"/>
    </row>
    <row r="37" spans="1:26" ht="12" customHeight="1">
      <c r="A37" s="152">
        <v>34</v>
      </c>
      <c r="B37" s="195"/>
      <c r="C37" s="195">
        <v>2</v>
      </c>
      <c r="D37" s="195"/>
      <c r="E37" s="195"/>
      <c r="F37" s="195"/>
      <c r="G37" s="146">
        <v>2</v>
      </c>
      <c r="H37" s="146"/>
      <c r="I37" s="146"/>
      <c r="J37" s="935"/>
      <c r="K37" s="636" t="s">
        <v>3330</v>
      </c>
      <c r="L37" s="147"/>
      <c r="M37" s="24"/>
      <c r="N37" s="24"/>
      <c r="O37" s="24"/>
      <c r="P37" s="24"/>
      <c r="Q37" s="24"/>
      <c r="R37" s="24"/>
      <c r="S37" s="24"/>
      <c r="T37" s="24"/>
      <c r="U37" s="24"/>
      <c r="V37" s="24"/>
      <c r="W37" s="24"/>
      <c r="X37" s="24"/>
      <c r="Y37" s="24"/>
      <c r="Z37" s="24"/>
    </row>
    <row r="38" spans="1:26" ht="12" customHeight="1">
      <c r="A38" s="152">
        <v>35</v>
      </c>
      <c r="B38" s="195"/>
      <c r="C38" s="195"/>
      <c r="D38" s="195"/>
      <c r="E38" s="195"/>
      <c r="F38" s="195"/>
      <c r="G38" s="146"/>
      <c r="H38" s="146"/>
      <c r="I38" s="146"/>
      <c r="J38" s="935"/>
      <c r="K38" s="636" t="s">
        <v>3331</v>
      </c>
      <c r="L38" s="147"/>
      <c r="M38" s="24"/>
      <c r="N38" s="24"/>
      <c r="O38" s="24"/>
      <c r="P38" s="24"/>
      <c r="Q38" s="24"/>
      <c r="R38" s="24"/>
      <c r="S38" s="24"/>
      <c r="T38" s="24"/>
      <c r="U38" s="24"/>
      <c r="V38" s="24"/>
      <c r="W38" s="24"/>
      <c r="X38" s="24"/>
      <c r="Y38" s="24"/>
      <c r="Z38" s="24"/>
    </row>
    <row r="39" spans="1:26" ht="12" customHeight="1">
      <c r="A39" s="152">
        <v>36</v>
      </c>
      <c r="B39" s="195"/>
      <c r="C39" s="195"/>
      <c r="D39" s="195">
        <v>2</v>
      </c>
      <c r="E39" s="195"/>
      <c r="F39" s="195"/>
      <c r="G39" s="146">
        <v>4</v>
      </c>
      <c r="H39" s="146"/>
      <c r="I39" s="146"/>
      <c r="J39" s="935"/>
      <c r="K39" s="637" t="s">
        <v>3332</v>
      </c>
      <c r="L39" s="147"/>
      <c r="M39" s="24"/>
      <c r="N39" s="24"/>
      <c r="O39" s="24"/>
      <c r="P39" s="24"/>
      <c r="Q39" s="24"/>
      <c r="R39" s="24"/>
      <c r="S39" s="24"/>
      <c r="T39" s="24"/>
      <c r="U39" s="24"/>
      <c r="V39" s="24"/>
      <c r="W39" s="24"/>
      <c r="X39" s="24"/>
      <c r="Y39" s="24"/>
      <c r="Z39" s="24"/>
    </row>
    <row r="40" spans="1:26" ht="12" customHeight="1">
      <c r="A40" s="152">
        <v>37</v>
      </c>
      <c r="B40" s="195"/>
      <c r="C40" s="195"/>
      <c r="D40" s="195"/>
      <c r="E40" s="195"/>
      <c r="F40" s="195"/>
      <c r="G40" s="146"/>
      <c r="H40" s="146"/>
      <c r="I40" s="146"/>
      <c r="J40" s="935"/>
      <c r="K40" s="637" t="s">
        <v>3333</v>
      </c>
      <c r="L40" s="147"/>
      <c r="M40" s="24"/>
      <c r="N40" s="24"/>
      <c r="O40" s="24"/>
      <c r="P40" s="24"/>
      <c r="Q40" s="24"/>
      <c r="R40" s="24"/>
      <c r="S40" s="24"/>
      <c r="T40" s="24"/>
      <c r="U40" s="24"/>
      <c r="V40" s="24"/>
      <c r="W40" s="24"/>
      <c r="X40" s="24"/>
      <c r="Y40" s="24"/>
      <c r="Z40" s="24"/>
    </row>
    <row r="41" spans="1:26" ht="12" customHeight="1">
      <c r="A41" s="152">
        <v>38</v>
      </c>
      <c r="B41" s="195"/>
      <c r="C41" s="195"/>
      <c r="D41" s="195"/>
      <c r="E41" s="195">
        <v>2</v>
      </c>
      <c r="F41" s="195"/>
      <c r="G41" s="145"/>
      <c r="H41" s="145"/>
      <c r="I41" s="145"/>
      <c r="J41" s="937"/>
      <c r="K41" s="637" t="s">
        <v>3334</v>
      </c>
      <c r="L41" s="147"/>
      <c r="M41" s="24"/>
      <c r="N41" s="24"/>
      <c r="O41" s="24"/>
      <c r="P41" s="24"/>
      <c r="Q41" s="24"/>
      <c r="R41" s="24"/>
      <c r="S41" s="24"/>
      <c r="T41" s="24"/>
      <c r="U41" s="24"/>
      <c r="V41" s="24"/>
      <c r="W41" s="24"/>
      <c r="X41" s="24"/>
      <c r="Y41" s="24"/>
      <c r="Z41" s="24"/>
    </row>
    <row r="42" spans="1:26" ht="12" customHeight="1">
      <c r="A42" s="152">
        <v>39</v>
      </c>
      <c r="B42" s="195"/>
      <c r="C42" s="195"/>
      <c r="D42" s="195"/>
      <c r="E42" s="195"/>
      <c r="F42" s="195"/>
      <c r="G42" s="146"/>
      <c r="H42" s="146"/>
      <c r="I42" s="146"/>
      <c r="J42" s="935"/>
      <c r="K42" s="637" t="s">
        <v>3335</v>
      </c>
      <c r="L42" s="155"/>
      <c r="M42" s="17"/>
      <c r="N42" s="17"/>
      <c r="O42" s="24"/>
      <c r="P42" s="24"/>
      <c r="Q42" s="24"/>
      <c r="R42" s="24"/>
      <c r="S42" s="24"/>
      <c r="T42" s="24"/>
      <c r="U42" s="24"/>
      <c r="V42" s="24"/>
      <c r="W42" s="24"/>
      <c r="X42" s="24"/>
      <c r="Y42" s="24"/>
      <c r="Z42" s="24"/>
    </row>
    <row r="43" spans="1:26" ht="12" customHeight="1">
      <c r="A43" s="192">
        <v>48</v>
      </c>
      <c r="B43" s="194">
        <v>2</v>
      </c>
      <c r="C43" s="194"/>
      <c r="D43" s="194"/>
      <c r="E43" s="194"/>
      <c r="F43" s="194"/>
      <c r="G43" s="146">
        <v>2</v>
      </c>
      <c r="H43" s="146">
        <v>4</v>
      </c>
      <c r="I43" s="850">
        <v>3</v>
      </c>
      <c r="J43" s="935" t="s">
        <v>3672</v>
      </c>
      <c r="K43" s="636" t="s">
        <v>3336</v>
      </c>
      <c r="L43" s="192"/>
      <c r="M43" s="24"/>
      <c r="N43" s="24"/>
      <c r="O43" s="24"/>
      <c r="P43" s="24"/>
    </row>
    <row r="44" spans="1:26" ht="12" customHeight="1">
      <c r="A44" s="192">
        <v>49</v>
      </c>
      <c r="B44" s="194"/>
      <c r="C44" s="194"/>
      <c r="D44" s="194"/>
      <c r="E44" s="194"/>
      <c r="F44" s="194"/>
      <c r="G44" s="146"/>
      <c r="H44" s="146"/>
      <c r="I44" s="146"/>
      <c r="J44" s="935"/>
      <c r="K44" s="636" t="s">
        <v>3337</v>
      </c>
      <c r="L44" s="192"/>
      <c r="M44" s="24"/>
      <c r="N44" s="24"/>
      <c r="O44" s="24"/>
      <c r="P44" s="24"/>
    </row>
    <row r="45" spans="1:26" ht="12" customHeight="1">
      <c r="A45" s="192">
        <v>50</v>
      </c>
      <c r="B45" s="194"/>
      <c r="C45" s="194">
        <v>2</v>
      </c>
      <c r="D45" s="194"/>
      <c r="E45" s="194"/>
      <c r="F45" s="194"/>
      <c r="G45" s="146">
        <v>2</v>
      </c>
      <c r="H45" s="146"/>
      <c r="I45" s="146"/>
      <c r="J45" s="935"/>
      <c r="K45" s="636" t="s">
        <v>3338</v>
      </c>
      <c r="L45" s="192"/>
      <c r="M45" s="24"/>
      <c r="N45" s="24"/>
      <c r="O45" s="24"/>
      <c r="P45" s="24"/>
    </row>
    <row r="46" spans="1:26" ht="12" customHeight="1">
      <c r="A46" s="192">
        <v>51</v>
      </c>
      <c r="B46" s="194"/>
      <c r="C46" s="194"/>
      <c r="D46" s="194"/>
      <c r="E46" s="194"/>
      <c r="F46" s="194"/>
      <c r="G46" s="146"/>
      <c r="H46" s="146"/>
      <c r="I46" s="146"/>
      <c r="J46" s="935"/>
      <c r="K46" s="636" t="s">
        <v>3339</v>
      </c>
      <c r="L46" s="192"/>
      <c r="M46" s="24"/>
      <c r="N46" s="24"/>
      <c r="O46" s="24"/>
      <c r="P46" s="24"/>
    </row>
    <row r="47" spans="1:26" ht="12" customHeight="1">
      <c r="A47" s="192">
        <v>52</v>
      </c>
      <c r="B47" s="194"/>
      <c r="C47" s="194"/>
      <c r="D47" s="194">
        <v>4</v>
      </c>
      <c r="E47" s="194"/>
      <c r="F47" s="194"/>
      <c r="G47" s="146">
        <v>4</v>
      </c>
      <c r="H47" s="146"/>
      <c r="I47" s="146"/>
      <c r="J47" s="935"/>
      <c r="K47" s="637" t="s">
        <v>3340</v>
      </c>
      <c r="L47" s="192"/>
      <c r="M47" s="24"/>
      <c r="N47" s="24"/>
      <c r="O47" s="24"/>
      <c r="P47" s="24"/>
    </row>
    <row r="48" spans="1:26" ht="12" customHeight="1">
      <c r="A48" s="192">
        <v>53</v>
      </c>
      <c r="B48" s="194"/>
      <c r="C48" s="194"/>
      <c r="D48" s="194"/>
      <c r="E48" s="194"/>
      <c r="F48" s="194"/>
      <c r="G48" s="146"/>
      <c r="H48" s="146"/>
      <c r="I48" s="146"/>
      <c r="J48" s="935"/>
      <c r="K48" s="637" t="s">
        <v>3341</v>
      </c>
      <c r="L48" s="192"/>
      <c r="M48" s="24"/>
      <c r="N48" s="24"/>
      <c r="O48" s="24"/>
      <c r="P48" s="24"/>
    </row>
    <row r="49" spans="1:16" ht="12" customHeight="1">
      <c r="A49" s="192">
        <v>54</v>
      </c>
      <c r="B49" s="194"/>
      <c r="C49" s="194"/>
      <c r="D49" s="194"/>
      <c r="E49" s="194"/>
      <c r="F49" s="194"/>
      <c r="G49" s="146"/>
      <c r="H49" s="146"/>
      <c r="I49" s="146"/>
      <c r="J49" s="935"/>
      <c r="K49" s="637" t="s">
        <v>3342</v>
      </c>
      <c r="L49" s="192"/>
      <c r="M49" s="24"/>
      <c r="N49" s="24"/>
      <c r="O49" s="24"/>
      <c r="P49" s="24"/>
    </row>
    <row r="50" spans="1:16" ht="12" customHeight="1">
      <c r="A50" s="192">
        <v>55</v>
      </c>
      <c r="B50" s="194"/>
      <c r="C50" s="194"/>
      <c r="D50" s="194"/>
      <c r="E50" s="194"/>
      <c r="F50" s="194"/>
      <c r="G50" s="146"/>
      <c r="H50" s="146"/>
      <c r="I50" s="146"/>
      <c r="J50" s="935"/>
      <c r="K50" s="637" t="s">
        <v>3343</v>
      </c>
      <c r="L50" s="192"/>
      <c r="M50" s="24"/>
      <c r="N50" s="24"/>
      <c r="O50" s="24"/>
      <c r="P50" s="24"/>
    </row>
    <row r="51" spans="1:16" ht="12" customHeight="1">
      <c r="A51" s="192">
        <v>56</v>
      </c>
      <c r="B51" s="194"/>
      <c r="C51" s="194"/>
      <c r="D51" s="194"/>
      <c r="E51" s="194">
        <v>6</v>
      </c>
      <c r="F51" s="194"/>
      <c r="G51" s="146">
        <v>6</v>
      </c>
      <c r="H51" s="146"/>
      <c r="I51" s="146"/>
      <c r="J51" s="935"/>
      <c r="K51" s="637" t="s">
        <v>3344</v>
      </c>
      <c r="L51" s="192"/>
      <c r="M51" s="24"/>
      <c r="N51" s="24"/>
      <c r="O51" s="24"/>
      <c r="P51" s="24"/>
    </row>
    <row r="52" spans="1:16" ht="12" customHeight="1">
      <c r="A52" s="192">
        <v>57</v>
      </c>
      <c r="B52" s="194"/>
      <c r="C52" s="194"/>
      <c r="D52" s="194"/>
      <c r="E52" s="194"/>
      <c r="F52" s="194"/>
      <c r="G52" s="146"/>
      <c r="H52" s="146"/>
      <c r="I52" s="146"/>
      <c r="J52" s="935"/>
      <c r="K52" s="637" t="s">
        <v>3345</v>
      </c>
      <c r="L52" s="192"/>
      <c r="M52" s="24"/>
      <c r="N52" s="24"/>
      <c r="O52" s="24"/>
      <c r="P52" s="24"/>
    </row>
    <row r="53" spans="1:16" ht="12" customHeight="1">
      <c r="A53" s="192">
        <v>58</v>
      </c>
      <c r="B53" s="194"/>
      <c r="C53" s="194"/>
      <c r="D53" s="194"/>
      <c r="E53" s="194"/>
      <c r="F53" s="194"/>
      <c r="G53" s="146"/>
      <c r="H53" s="146"/>
      <c r="I53" s="146"/>
      <c r="J53" s="935"/>
      <c r="K53" s="637" t="s">
        <v>3346</v>
      </c>
      <c r="L53" s="192"/>
      <c r="M53" s="24"/>
      <c r="N53" s="24"/>
      <c r="O53" s="24"/>
      <c r="P53" s="24"/>
    </row>
    <row r="54" spans="1:16" ht="12" customHeight="1">
      <c r="A54" s="192">
        <v>59</v>
      </c>
      <c r="B54" s="194"/>
      <c r="C54" s="194"/>
      <c r="D54" s="194"/>
      <c r="E54" s="194"/>
      <c r="F54" s="194"/>
      <c r="G54" s="146"/>
      <c r="H54" s="146"/>
      <c r="I54" s="146"/>
      <c r="J54" s="935"/>
      <c r="K54" s="637" t="s">
        <v>3347</v>
      </c>
      <c r="L54" s="192"/>
      <c r="M54" s="24"/>
      <c r="N54" s="24"/>
      <c r="O54" s="24"/>
      <c r="P54" s="24"/>
    </row>
    <row r="55" spans="1:16" ht="12" customHeight="1">
      <c r="A55" s="192">
        <v>60</v>
      </c>
      <c r="B55" s="194"/>
      <c r="C55" s="194"/>
      <c r="D55" s="194"/>
      <c r="E55" s="194"/>
      <c r="F55" s="194"/>
      <c r="G55" s="146"/>
      <c r="H55" s="146"/>
      <c r="I55" s="146"/>
      <c r="J55" s="935"/>
      <c r="K55" s="637" t="s">
        <v>3348</v>
      </c>
      <c r="L55" s="245"/>
      <c r="M55" s="38"/>
      <c r="N55" s="38"/>
      <c r="O55" s="24"/>
      <c r="P55" s="24"/>
    </row>
    <row r="56" spans="1:16" ht="12" customHeight="1">
      <c r="A56" s="192">
        <v>61</v>
      </c>
      <c r="B56" s="194"/>
      <c r="C56" s="194"/>
      <c r="D56" s="194"/>
      <c r="E56" s="194"/>
      <c r="F56" s="194"/>
      <c r="G56" s="146"/>
      <c r="H56" s="146"/>
      <c r="I56" s="146"/>
      <c r="J56" s="935"/>
      <c r="K56" s="637" t="s">
        <v>3349</v>
      </c>
      <c r="L56" s="245"/>
      <c r="M56" s="38"/>
      <c r="N56" s="38"/>
      <c r="O56" s="24"/>
      <c r="P56" s="24"/>
    </row>
    <row r="57" spans="1:16" ht="12" customHeight="1">
      <c r="A57" s="192">
        <v>62</v>
      </c>
      <c r="B57" s="194">
        <v>4</v>
      </c>
      <c r="C57" s="194"/>
      <c r="D57" s="194"/>
      <c r="E57" s="194"/>
      <c r="F57" s="194"/>
      <c r="G57" s="146">
        <v>4</v>
      </c>
      <c r="H57" s="146">
        <v>4</v>
      </c>
      <c r="I57" s="146">
        <v>3</v>
      </c>
      <c r="J57" s="935" t="s">
        <v>3673</v>
      </c>
      <c r="K57" s="636" t="s">
        <v>3350</v>
      </c>
      <c r="L57" s="245"/>
      <c r="M57" s="38"/>
      <c r="N57" s="38"/>
      <c r="O57" s="24"/>
      <c r="P57" s="24"/>
    </row>
    <row r="58" spans="1:16" ht="12" customHeight="1">
      <c r="A58" s="192">
        <v>63</v>
      </c>
      <c r="B58" s="194"/>
      <c r="C58" s="194"/>
      <c r="D58" s="194"/>
      <c r="E58" s="194"/>
      <c r="F58" s="194"/>
      <c r="G58" s="146"/>
      <c r="H58" s="146"/>
      <c r="I58" s="146"/>
      <c r="J58" s="935"/>
      <c r="K58" s="636" t="s">
        <v>3351</v>
      </c>
      <c r="L58" s="245"/>
      <c r="M58" s="38"/>
      <c r="N58" s="38"/>
      <c r="O58" s="24"/>
      <c r="P58" s="24"/>
    </row>
    <row r="59" spans="1:16" ht="12" customHeight="1">
      <c r="A59" s="192">
        <v>64</v>
      </c>
      <c r="B59" s="194"/>
      <c r="C59" s="194"/>
      <c r="D59" s="194"/>
      <c r="E59" s="194"/>
      <c r="F59" s="194"/>
      <c r="G59" s="146"/>
      <c r="H59" s="146"/>
      <c r="I59" s="146"/>
      <c r="J59" s="935"/>
      <c r="K59" s="636" t="s">
        <v>3352</v>
      </c>
      <c r="L59" s="245"/>
      <c r="M59" s="38"/>
      <c r="N59" s="38"/>
      <c r="O59" s="24"/>
      <c r="P59" s="24"/>
    </row>
    <row r="60" spans="1:16" ht="12" customHeight="1">
      <c r="A60" s="192">
        <v>65</v>
      </c>
      <c r="B60" s="194"/>
      <c r="C60" s="194"/>
      <c r="D60" s="194"/>
      <c r="E60" s="194"/>
      <c r="F60" s="194"/>
      <c r="G60" s="146"/>
      <c r="H60" s="146"/>
      <c r="I60" s="146"/>
      <c r="J60" s="935"/>
      <c r="K60" s="636" t="s">
        <v>3353</v>
      </c>
      <c r="L60" s="245"/>
      <c r="M60" s="38"/>
      <c r="N60" s="38"/>
      <c r="O60" s="24"/>
      <c r="P60" s="24"/>
    </row>
    <row r="61" spans="1:16" ht="12" customHeight="1">
      <c r="A61" s="192">
        <v>66</v>
      </c>
      <c r="B61" s="194"/>
      <c r="C61" s="194">
        <v>2</v>
      </c>
      <c r="D61" s="194"/>
      <c r="E61" s="194"/>
      <c r="F61" s="194"/>
      <c r="G61" s="146">
        <v>2</v>
      </c>
      <c r="H61" s="146"/>
      <c r="I61" s="146"/>
      <c r="J61" s="935"/>
      <c r="K61" s="636" t="s">
        <v>3354</v>
      </c>
      <c r="L61" s="192"/>
      <c r="M61" s="24"/>
      <c r="N61" s="24"/>
      <c r="O61" s="24"/>
      <c r="P61" s="24"/>
    </row>
    <row r="62" spans="1:16" ht="12" customHeight="1">
      <c r="A62" s="192">
        <v>67</v>
      </c>
      <c r="B62" s="194"/>
      <c r="C62" s="194"/>
      <c r="D62" s="194"/>
      <c r="E62" s="194"/>
      <c r="F62" s="194"/>
      <c r="G62" s="146"/>
      <c r="H62" s="146"/>
      <c r="I62" s="146"/>
      <c r="J62" s="935"/>
      <c r="K62" s="636" t="s">
        <v>3355</v>
      </c>
      <c r="L62" s="192"/>
      <c r="M62" s="24"/>
      <c r="N62" s="24"/>
      <c r="O62" s="24"/>
      <c r="P62" s="24"/>
    </row>
    <row r="63" spans="1:16" ht="12" customHeight="1">
      <c r="A63" s="192">
        <v>68</v>
      </c>
      <c r="B63" s="194"/>
      <c r="C63" s="194"/>
      <c r="D63" s="194">
        <v>4</v>
      </c>
      <c r="E63" s="194"/>
      <c r="F63" s="194"/>
      <c r="G63" s="146">
        <v>4</v>
      </c>
      <c r="H63" s="146"/>
      <c r="I63" s="146"/>
      <c r="J63" s="935"/>
      <c r="K63" s="636" t="s">
        <v>3356</v>
      </c>
      <c r="L63" s="192"/>
      <c r="M63" s="24"/>
      <c r="N63" s="24"/>
      <c r="O63" s="24"/>
      <c r="P63" s="24"/>
    </row>
    <row r="64" spans="1:16" ht="12" customHeight="1">
      <c r="A64" s="192">
        <v>69</v>
      </c>
      <c r="B64" s="194"/>
      <c r="C64" s="194"/>
      <c r="D64" s="194"/>
      <c r="E64" s="194"/>
      <c r="F64" s="194"/>
      <c r="G64" s="146"/>
      <c r="H64" s="146"/>
      <c r="I64" s="146"/>
      <c r="J64" s="935"/>
      <c r="K64" s="636" t="s">
        <v>3357</v>
      </c>
      <c r="L64" s="192"/>
      <c r="M64" s="24"/>
      <c r="N64" s="24"/>
      <c r="O64" s="24"/>
      <c r="P64" s="24"/>
    </row>
    <row r="65" spans="1:16" ht="12" customHeight="1">
      <c r="A65" s="192">
        <v>70</v>
      </c>
      <c r="B65" s="194"/>
      <c r="C65" s="194"/>
      <c r="D65" s="194"/>
      <c r="E65" s="194"/>
      <c r="F65" s="194"/>
      <c r="G65" s="146"/>
      <c r="H65" s="146"/>
      <c r="I65" s="146"/>
      <c r="J65" s="935"/>
      <c r="K65" s="636" t="s">
        <v>3358</v>
      </c>
      <c r="L65" s="192"/>
      <c r="M65" s="24"/>
      <c r="N65" s="24"/>
      <c r="O65" s="24"/>
      <c r="P65" s="24"/>
    </row>
    <row r="66" spans="1:16" ht="12" customHeight="1">
      <c r="A66" s="192">
        <v>71</v>
      </c>
      <c r="B66" s="194"/>
      <c r="C66" s="194"/>
      <c r="D66" s="194"/>
      <c r="E66" s="194"/>
      <c r="F66" s="194"/>
      <c r="G66" s="146"/>
      <c r="H66" s="146"/>
      <c r="I66" s="146"/>
      <c r="J66" s="935"/>
      <c r="K66" s="636" t="s">
        <v>3359</v>
      </c>
      <c r="L66" s="192"/>
      <c r="M66" s="24"/>
      <c r="N66" s="24"/>
      <c r="O66" s="24"/>
      <c r="P66" s="24"/>
    </row>
    <row r="67" spans="1:16" ht="12" customHeight="1">
      <c r="A67" s="192">
        <v>72</v>
      </c>
      <c r="B67" s="194"/>
      <c r="C67" s="194"/>
      <c r="D67" s="194"/>
      <c r="E67" s="194">
        <v>6</v>
      </c>
      <c r="F67" s="194"/>
      <c r="G67" s="146">
        <v>6</v>
      </c>
      <c r="H67" s="828"/>
      <c r="I67" s="828"/>
      <c r="J67" s="938"/>
      <c r="K67" s="639" t="s">
        <v>3360</v>
      </c>
      <c r="L67" s="192"/>
      <c r="M67" s="24"/>
      <c r="N67" s="24"/>
      <c r="O67" s="24"/>
      <c r="P67" s="24"/>
    </row>
    <row r="68" spans="1:16" ht="12" customHeight="1">
      <c r="A68" s="192">
        <v>73</v>
      </c>
      <c r="B68" s="194"/>
      <c r="C68" s="194"/>
      <c r="D68" s="194"/>
      <c r="E68" s="194"/>
      <c r="F68" s="194"/>
      <c r="G68" s="146"/>
      <c r="H68" s="828"/>
      <c r="I68" s="828"/>
      <c r="J68" s="938"/>
      <c r="K68" s="639" t="s">
        <v>3361</v>
      </c>
      <c r="L68" s="192"/>
      <c r="M68" s="24"/>
      <c r="N68" s="24"/>
      <c r="O68" s="24"/>
      <c r="P68" s="24"/>
    </row>
    <row r="69" spans="1:16" ht="12" customHeight="1">
      <c r="A69" s="192">
        <v>74</v>
      </c>
      <c r="B69" s="194"/>
      <c r="C69" s="194"/>
      <c r="D69" s="194"/>
      <c r="E69" s="194"/>
      <c r="F69" s="194"/>
      <c r="G69" s="146"/>
      <c r="H69" s="828"/>
      <c r="I69" s="828"/>
      <c r="J69" s="938"/>
      <c r="K69" s="639" t="s">
        <v>3362</v>
      </c>
      <c r="L69" s="192"/>
      <c r="M69" s="24"/>
      <c r="N69" s="24"/>
      <c r="O69" s="24"/>
      <c r="P69" s="24"/>
    </row>
    <row r="70" spans="1:16" ht="12" customHeight="1">
      <c r="A70" s="192">
        <v>75</v>
      </c>
      <c r="B70" s="194"/>
      <c r="C70" s="194"/>
      <c r="D70" s="194"/>
      <c r="E70" s="194"/>
      <c r="F70" s="194"/>
      <c r="G70" s="146"/>
      <c r="H70" s="828"/>
      <c r="I70" s="828"/>
      <c r="J70" s="938"/>
      <c r="K70" s="639" t="s">
        <v>3363</v>
      </c>
      <c r="L70" s="192"/>
      <c r="M70" s="24"/>
      <c r="N70" s="24"/>
      <c r="O70" s="24"/>
      <c r="P70" s="24"/>
    </row>
    <row r="71" spans="1:16" ht="12" customHeight="1">
      <c r="A71" s="192">
        <v>76</v>
      </c>
      <c r="B71" s="194"/>
      <c r="C71" s="194"/>
      <c r="D71" s="194"/>
      <c r="E71" s="194"/>
      <c r="F71" s="194"/>
      <c r="G71" s="146"/>
      <c r="H71" s="828"/>
      <c r="I71" s="828"/>
      <c r="J71" s="938"/>
      <c r="K71" s="639" t="s">
        <v>3364</v>
      </c>
      <c r="L71" s="192"/>
      <c r="M71" s="24"/>
      <c r="N71" s="24"/>
      <c r="O71" s="24"/>
      <c r="P71" s="24"/>
    </row>
    <row r="72" spans="1:16" ht="12" customHeight="1">
      <c r="A72" s="192">
        <v>77</v>
      </c>
      <c r="B72" s="194"/>
      <c r="C72" s="194"/>
      <c r="D72" s="194"/>
      <c r="E72" s="194"/>
      <c r="F72" s="194"/>
      <c r="G72" s="146"/>
      <c r="H72" s="828"/>
      <c r="I72" s="828"/>
      <c r="J72" s="938"/>
      <c r="K72" s="639" t="s">
        <v>3365</v>
      </c>
      <c r="L72" s="192"/>
      <c r="M72" s="24"/>
      <c r="N72" s="24"/>
      <c r="O72" s="24"/>
      <c r="P72" s="24"/>
    </row>
    <row r="73" spans="1:16" ht="12" customHeight="1">
      <c r="A73" s="192">
        <v>78</v>
      </c>
      <c r="B73" s="194">
        <v>2</v>
      </c>
      <c r="C73" s="194"/>
      <c r="D73" s="194"/>
      <c r="E73" s="194"/>
      <c r="F73" s="194"/>
      <c r="G73" s="146">
        <v>2</v>
      </c>
      <c r="H73" s="146"/>
      <c r="I73" s="146"/>
      <c r="J73" s="935"/>
      <c r="K73" s="637" t="s">
        <v>3366</v>
      </c>
      <c r="L73" s="192"/>
      <c r="M73" s="24"/>
      <c r="N73" s="24"/>
      <c r="O73" s="24"/>
      <c r="P73" s="24"/>
    </row>
    <row r="74" spans="1:16" ht="12" customHeight="1">
      <c r="A74" s="192">
        <v>79</v>
      </c>
      <c r="B74" s="194"/>
      <c r="C74" s="194"/>
      <c r="D74" s="194"/>
      <c r="E74" s="194"/>
      <c r="F74" s="194"/>
      <c r="G74" s="146"/>
      <c r="H74" s="146"/>
      <c r="I74" s="146"/>
      <c r="J74" s="935"/>
      <c r="K74" s="637" t="s">
        <v>3367</v>
      </c>
      <c r="L74" s="192"/>
      <c r="M74" s="24"/>
      <c r="N74" s="24"/>
      <c r="O74" s="24"/>
      <c r="P74" s="24"/>
    </row>
    <row r="75" spans="1:16" ht="12" customHeight="1">
      <c r="A75" s="192">
        <v>80</v>
      </c>
      <c r="B75" s="194"/>
      <c r="C75" s="194">
        <v>2</v>
      </c>
      <c r="D75" s="194"/>
      <c r="E75" s="194"/>
      <c r="F75" s="194"/>
      <c r="G75" s="146">
        <v>2</v>
      </c>
      <c r="H75" s="146">
        <v>5</v>
      </c>
      <c r="I75" s="146">
        <v>3</v>
      </c>
      <c r="J75" s="935" t="s">
        <v>3676</v>
      </c>
      <c r="K75" s="637" t="s">
        <v>3368</v>
      </c>
      <c r="L75" s="192"/>
      <c r="M75" s="24"/>
      <c r="N75" s="24"/>
      <c r="O75" s="24"/>
      <c r="P75" s="24"/>
    </row>
    <row r="76" spans="1:16" ht="12" customHeight="1">
      <c r="A76" s="192">
        <v>81</v>
      </c>
      <c r="B76" s="194"/>
      <c r="C76" s="194"/>
      <c r="D76" s="194"/>
      <c r="E76" s="194"/>
      <c r="F76" s="194"/>
      <c r="G76" s="146"/>
      <c r="H76" s="146"/>
      <c r="I76" s="146"/>
      <c r="J76" s="935"/>
      <c r="K76" s="637" t="s">
        <v>3369</v>
      </c>
      <c r="L76" s="192"/>
      <c r="M76" s="24"/>
      <c r="N76" s="24"/>
      <c r="O76" s="24"/>
      <c r="P76" s="24"/>
    </row>
    <row r="77" spans="1:16" ht="12" customHeight="1">
      <c r="A77" s="192">
        <v>82</v>
      </c>
      <c r="B77" s="194"/>
      <c r="C77" s="194"/>
      <c r="D77" s="194">
        <v>6</v>
      </c>
      <c r="E77" s="194"/>
      <c r="F77" s="194"/>
      <c r="G77" s="146">
        <v>6</v>
      </c>
      <c r="H77" s="146"/>
      <c r="I77" s="146"/>
      <c r="J77" s="935"/>
      <c r="K77" s="638" t="s">
        <v>3370</v>
      </c>
      <c r="L77" s="192"/>
      <c r="M77" s="24"/>
      <c r="N77" s="24"/>
      <c r="O77" s="24"/>
      <c r="P77" s="24"/>
    </row>
    <row r="78" spans="1:16" ht="12" customHeight="1">
      <c r="A78" s="192">
        <v>83</v>
      </c>
      <c r="B78" s="194"/>
      <c r="C78" s="194"/>
      <c r="D78" s="194"/>
      <c r="E78" s="194"/>
      <c r="F78" s="194"/>
      <c r="G78" s="146"/>
      <c r="H78" s="146"/>
      <c r="I78" s="146"/>
      <c r="J78" s="935"/>
      <c r="K78" s="638" t="s">
        <v>3371</v>
      </c>
      <c r="L78" s="192"/>
      <c r="M78" s="24"/>
      <c r="N78" s="24"/>
      <c r="O78" s="24"/>
      <c r="P78" s="24"/>
    </row>
    <row r="79" spans="1:16" ht="12" customHeight="1">
      <c r="A79" s="192">
        <v>84</v>
      </c>
      <c r="B79" s="194"/>
      <c r="C79" s="194"/>
      <c r="D79" s="194"/>
      <c r="E79" s="194"/>
      <c r="F79" s="194"/>
      <c r="G79" s="139"/>
      <c r="H79" s="139"/>
      <c r="I79" s="139"/>
      <c r="J79" s="935"/>
      <c r="K79" s="638" t="s">
        <v>3372</v>
      </c>
      <c r="L79" s="122"/>
    </row>
    <row r="80" spans="1:16" ht="12" customHeight="1">
      <c r="A80" s="192">
        <v>85</v>
      </c>
      <c r="B80" s="194"/>
      <c r="C80" s="194"/>
      <c r="D80" s="194"/>
      <c r="E80" s="194"/>
      <c r="F80" s="194"/>
      <c r="G80" s="139"/>
      <c r="H80" s="139"/>
      <c r="I80" s="139"/>
      <c r="J80" s="935"/>
      <c r="K80" s="638" t="s">
        <v>3373</v>
      </c>
      <c r="L80" s="122"/>
    </row>
    <row r="81" spans="1:12" ht="12" customHeight="1">
      <c r="A81" s="192">
        <v>86</v>
      </c>
      <c r="B81" s="194"/>
      <c r="C81" s="194"/>
      <c r="D81" s="194"/>
      <c r="E81" s="194"/>
      <c r="F81" s="194"/>
      <c r="G81" s="139"/>
      <c r="H81" s="139"/>
      <c r="I81" s="139"/>
      <c r="J81" s="935"/>
      <c r="K81" s="638" t="s">
        <v>3374</v>
      </c>
      <c r="L81" s="122"/>
    </row>
    <row r="82" spans="1:12" ht="12" customHeight="1">
      <c r="A82" s="192">
        <v>87</v>
      </c>
      <c r="B82" s="194"/>
      <c r="C82" s="194"/>
      <c r="D82" s="194"/>
      <c r="E82" s="194"/>
      <c r="F82" s="194"/>
      <c r="G82" s="139"/>
      <c r="H82" s="139"/>
      <c r="I82" s="139"/>
      <c r="J82" s="935"/>
      <c r="K82" s="638" t="s">
        <v>3375</v>
      </c>
      <c r="L82" s="122"/>
    </row>
    <row r="83" spans="1:12" ht="12" customHeight="1">
      <c r="A83" s="192">
        <v>88</v>
      </c>
      <c r="B83" s="194"/>
      <c r="C83" s="194"/>
      <c r="D83" s="194"/>
      <c r="E83" s="194">
        <v>6</v>
      </c>
      <c r="F83" s="194"/>
      <c r="G83" s="139">
        <v>6</v>
      </c>
      <c r="H83" s="139"/>
      <c r="I83" s="139"/>
      <c r="J83" s="935"/>
      <c r="K83" s="637" t="s">
        <v>3376</v>
      </c>
      <c r="L83" s="122"/>
    </row>
    <row r="84" spans="1:12" ht="12" customHeight="1">
      <c r="A84" s="192">
        <v>89</v>
      </c>
      <c r="B84" s="194"/>
      <c r="C84" s="194"/>
      <c r="D84" s="194"/>
      <c r="E84" s="194"/>
      <c r="F84" s="194"/>
      <c r="G84" s="139"/>
      <c r="H84" s="139"/>
      <c r="I84" s="139"/>
      <c r="J84" s="935"/>
      <c r="K84" s="637" t="s">
        <v>3377</v>
      </c>
      <c r="L84" s="122"/>
    </row>
    <row r="85" spans="1:12" ht="12" customHeight="1">
      <c r="A85" s="192">
        <v>90</v>
      </c>
      <c r="B85" s="194"/>
      <c r="C85" s="194"/>
      <c r="D85" s="194"/>
      <c r="E85" s="194"/>
      <c r="F85" s="194"/>
      <c r="G85" s="139"/>
      <c r="H85" s="139"/>
      <c r="I85" s="139"/>
      <c r="J85" s="935"/>
      <c r="K85" s="637" t="s">
        <v>3378</v>
      </c>
      <c r="L85" s="122"/>
    </row>
    <row r="86" spans="1:12" ht="12" customHeight="1">
      <c r="A86" s="192">
        <v>91</v>
      </c>
      <c r="B86" s="194"/>
      <c r="C86" s="194"/>
      <c r="D86" s="194"/>
      <c r="E86" s="194"/>
      <c r="F86" s="194"/>
      <c r="G86" s="139"/>
      <c r="H86" s="139"/>
      <c r="I86" s="139"/>
      <c r="J86" s="935"/>
      <c r="K86" s="637" t="s">
        <v>3379</v>
      </c>
      <c r="L86" s="122"/>
    </row>
    <row r="87" spans="1:12" ht="12" customHeight="1">
      <c r="A87" s="192">
        <v>92</v>
      </c>
      <c r="B87" s="194"/>
      <c r="C87" s="194"/>
      <c r="D87" s="194"/>
      <c r="E87" s="194"/>
      <c r="F87" s="194"/>
      <c r="G87" s="139"/>
      <c r="H87" s="139"/>
      <c r="I87" s="139"/>
      <c r="J87" s="935"/>
      <c r="K87" s="637" t="s">
        <v>3380</v>
      </c>
      <c r="L87" s="122"/>
    </row>
    <row r="88" spans="1:12" ht="12" customHeight="1">
      <c r="A88" s="192">
        <v>93</v>
      </c>
      <c r="B88" s="194"/>
      <c r="C88" s="194"/>
      <c r="D88" s="194"/>
      <c r="E88" s="194"/>
      <c r="F88" s="194"/>
      <c r="G88" s="139"/>
      <c r="H88" s="139"/>
      <c r="I88" s="139"/>
      <c r="J88" s="935"/>
      <c r="K88" s="637" t="s">
        <v>3381</v>
      </c>
      <c r="L88" s="122"/>
    </row>
    <row r="89" spans="1:12" ht="12" customHeight="1">
      <c r="A89" s="192">
        <v>94</v>
      </c>
      <c r="B89" s="194">
        <v>2</v>
      </c>
      <c r="C89" s="194"/>
      <c r="D89" s="194"/>
      <c r="E89" s="194"/>
      <c r="F89" s="194"/>
      <c r="G89" s="139">
        <v>2</v>
      </c>
      <c r="H89" s="139">
        <v>5</v>
      </c>
      <c r="I89" s="139">
        <v>3</v>
      </c>
      <c r="J89" s="935" t="s">
        <v>3675</v>
      </c>
      <c r="K89" s="637" t="s">
        <v>3382</v>
      </c>
      <c r="L89" s="122"/>
    </row>
    <row r="90" spans="1:12" ht="12" customHeight="1">
      <c r="A90" s="192">
        <v>95</v>
      </c>
      <c r="B90" s="194"/>
      <c r="C90" s="194"/>
      <c r="D90" s="194"/>
      <c r="E90" s="194"/>
      <c r="F90" s="194"/>
      <c r="G90" s="139"/>
      <c r="H90" s="139"/>
      <c r="I90" s="139"/>
      <c r="J90" s="935"/>
      <c r="K90" s="637" t="s">
        <v>3383</v>
      </c>
      <c r="L90" s="122"/>
    </row>
    <row r="91" spans="1:12" ht="12" customHeight="1">
      <c r="A91" s="192">
        <v>96</v>
      </c>
      <c r="B91" s="194"/>
      <c r="C91" s="194">
        <v>2</v>
      </c>
      <c r="D91" s="194"/>
      <c r="E91" s="194"/>
      <c r="F91" s="194"/>
      <c r="G91" s="139">
        <v>2</v>
      </c>
      <c r="H91" s="139"/>
      <c r="I91" s="139"/>
      <c r="J91" s="935"/>
      <c r="K91" s="637" t="s">
        <v>3384</v>
      </c>
      <c r="L91" s="122"/>
    </row>
    <row r="92" spans="1:12" ht="12" customHeight="1">
      <c r="A92" s="192">
        <v>97</v>
      </c>
      <c r="B92" s="194"/>
      <c r="C92" s="194"/>
      <c r="D92" s="194"/>
      <c r="E92" s="194"/>
      <c r="F92" s="194"/>
      <c r="G92" s="139"/>
      <c r="H92" s="139"/>
      <c r="I92" s="139"/>
      <c r="J92" s="935"/>
      <c r="K92" s="637" t="s">
        <v>3385</v>
      </c>
      <c r="L92" s="122"/>
    </row>
    <row r="93" spans="1:12" ht="12" customHeight="1">
      <c r="A93" s="192">
        <v>98</v>
      </c>
      <c r="B93" s="194"/>
      <c r="C93" s="194"/>
      <c r="D93" s="194">
        <v>4</v>
      </c>
      <c r="E93" s="194"/>
      <c r="F93" s="194"/>
      <c r="G93" s="139">
        <v>4</v>
      </c>
      <c r="H93" s="139"/>
      <c r="I93" s="139"/>
      <c r="J93" s="935"/>
      <c r="K93" s="638" t="s">
        <v>3386</v>
      </c>
      <c r="L93" s="122"/>
    </row>
    <row r="94" spans="1:12" ht="12" customHeight="1">
      <c r="A94" s="192">
        <v>99</v>
      </c>
      <c r="B94" s="194"/>
      <c r="C94" s="194"/>
      <c r="D94" s="194"/>
      <c r="E94" s="194"/>
      <c r="F94" s="194"/>
      <c r="G94" s="139"/>
      <c r="H94" s="139"/>
      <c r="I94" s="139"/>
      <c r="J94" s="935"/>
      <c r="K94" s="638" t="s">
        <v>3387</v>
      </c>
      <c r="L94" s="122"/>
    </row>
    <row r="95" spans="1:12" ht="12" customHeight="1">
      <c r="A95" s="192">
        <v>100</v>
      </c>
      <c r="B95" s="194"/>
      <c r="C95" s="194"/>
      <c r="D95" s="194"/>
      <c r="E95" s="194"/>
      <c r="F95" s="194"/>
      <c r="G95" s="139"/>
      <c r="H95" s="139"/>
      <c r="I95" s="139"/>
      <c r="J95" s="935"/>
      <c r="K95" s="638" t="s">
        <v>3388</v>
      </c>
      <c r="L95" s="122"/>
    </row>
    <row r="96" spans="1:12" ht="12" customHeight="1">
      <c r="A96" s="192">
        <v>101</v>
      </c>
      <c r="B96" s="194"/>
      <c r="C96" s="194"/>
      <c r="D96" s="194"/>
      <c r="E96" s="194"/>
      <c r="F96" s="194"/>
      <c r="G96" s="139"/>
      <c r="H96" s="139"/>
      <c r="I96" s="139"/>
      <c r="J96" s="935"/>
      <c r="K96" s="638" t="s">
        <v>3389</v>
      </c>
      <c r="L96" s="122"/>
    </row>
    <row r="97" spans="1:12" ht="12" customHeight="1">
      <c r="A97" s="192">
        <v>102</v>
      </c>
      <c r="B97" s="194"/>
      <c r="C97" s="194"/>
      <c r="D97" s="194"/>
      <c r="E97" s="194">
        <v>4</v>
      </c>
      <c r="F97" s="194"/>
      <c r="G97" s="139">
        <v>4</v>
      </c>
      <c r="H97" s="139"/>
      <c r="I97" s="139"/>
      <c r="J97" s="935"/>
      <c r="K97" s="638" t="s">
        <v>3390</v>
      </c>
      <c r="L97" s="122"/>
    </row>
    <row r="98" spans="1:12" ht="12" customHeight="1">
      <c r="A98" s="192">
        <v>103</v>
      </c>
      <c r="B98" s="194"/>
      <c r="C98" s="194"/>
      <c r="D98" s="194"/>
      <c r="E98" s="194"/>
      <c r="F98" s="194"/>
      <c r="G98" s="139"/>
      <c r="H98" s="139"/>
      <c r="I98" s="139"/>
      <c r="J98" s="935"/>
      <c r="K98" s="638" t="s">
        <v>3391</v>
      </c>
      <c r="L98" s="122"/>
    </row>
    <row r="99" spans="1:12" ht="12" customHeight="1">
      <c r="A99" s="192">
        <v>104</v>
      </c>
      <c r="B99" s="194"/>
      <c r="C99" s="194"/>
      <c r="D99" s="194"/>
      <c r="E99" s="194"/>
      <c r="F99" s="194"/>
      <c r="G99" s="139"/>
      <c r="H99" s="139"/>
      <c r="I99" s="139"/>
      <c r="J99" s="935"/>
      <c r="K99" s="638" t="s">
        <v>3392</v>
      </c>
      <c r="L99" s="122"/>
    </row>
    <row r="100" spans="1:12" ht="12" customHeight="1">
      <c r="A100" s="192">
        <v>105</v>
      </c>
      <c r="B100" s="194"/>
      <c r="C100" s="194"/>
      <c r="D100" s="194"/>
      <c r="E100" s="194"/>
      <c r="F100" s="194"/>
      <c r="G100" s="139"/>
      <c r="H100" s="139"/>
      <c r="I100" s="139"/>
      <c r="J100" s="935"/>
      <c r="K100" s="638" t="s">
        <v>3393</v>
      </c>
      <c r="L100" s="122"/>
    </row>
    <row r="101" spans="1:12" ht="12" customHeight="1">
      <c r="A101" s="192">
        <v>106</v>
      </c>
      <c r="B101" s="194">
        <v>2</v>
      </c>
      <c r="C101" s="194"/>
      <c r="D101" s="194"/>
      <c r="E101" s="194"/>
      <c r="F101" s="194"/>
      <c r="G101" s="139">
        <v>2</v>
      </c>
      <c r="H101" s="139">
        <v>5</v>
      </c>
      <c r="I101" s="139">
        <v>3</v>
      </c>
      <c r="J101" s="935" t="s">
        <v>3677</v>
      </c>
      <c r="K101" s="637" t="s">
        <v>3394</v>
      </c>
      <c r="L101" s="122"/>
    </row>
    <row r="102" spans="1:12" ht="12" customHeight="1">
      <c r="A102" s="122">
        <v>107</v>
      </c>
      <c r="B102" s="195"/>
      <c r="C102" s="195"/>
      <c r="D102" s="195"/>
      <c r="E102" s="195"/>
      <c r="F102" s="195"/>
      <c r="G102" s="139"/>
      <c r="H102" s="139"/>
      <c r="I102" s="139"/>
      <c r="J102" s="935"/>
      <c r="K102" s="637" t="s">
        <v>3395</v>
      </c>
      <c r="L102" s="122"/>
    </row>
    <row r="103" spans="1:12" ht="12" customHeight="1">
      <c r="A103" s="122">
        <v>108</v>
      </c>
      <c r="B103" s="195"/>
      <c r="C103" s="195">
        <v>2</v>
      </c>
      <c r="D103" s="195"/>
      <c r="E103" s="195"/>
      <c r="F103" s="195"/>
      <c r="G103" s="139">
        <v>2</v>
      </c>
      <c r="H103" s="139"/>
      <c r="I103" s="139"/>
      <c r="J103" s="935"/>
      <c r="K103" s="637" t="s">
        <v>3397</v>
      </c>
      <c r="L103" s="122"/>
    </row>
    <row r="104" spans="1:12" ht="12" customHeight="1">
      <c r="A104" s="122">
        <v>109</v>
      </c>
      <c r="B104" s="195"/>
      <c r="C104" s="195"/>
      <c r="D104" s="195"/>
      <c r="E104" s="195"/>
      <c r="F104" s="195"/>
      <c r="G104" s="139"/>
      <c r="H104" s="139"/>
      <c r="I104" s="139"/>
      <c r="J104" s="935"/>
      <c r="K104" s="637" t="s">
        <v>3396</v>
      </c>
      <c r="L104" s="122"/>
    </row>
    <row r="105" spans="1:12" ht="12" customHeight="1">
      <c r="A105" s="122">
        <v>110</v>
      </c>
      <c r="B105" s="195"/>
      <c r="C105" s="195"/>
      <c r="D105" s="195">
        <v>2</v>
      </c>
      <c r="E105" s="195"/>
      <c r="F105" s="195"/>
      <c r="G105" s="139">
        <v>2</v>
      </c>
      <c r="H105" s="139"/>
      <c r="I105" s="139"/>
      <c r="J105" s="935"/>
      <c r="K105" s="637" t="s">
        <v>3398</v>
      </c>
      <c r="L105" s="122"/>
    </row>
    <row r="106" spans="1:12" ht="12" customHeight="1">
      <c r="A106" s="122">
        <v>111</v>
      </c>
      <c r="B106" s="195"/>
      <c r="C106" s="195"/>
      <c r="D106" s="195"/>
      <c r="E106" s="195"/>
      <c r="F106" s="195"/>
      <c r="G106" s="139"/>
      <c r="H106" s="139"/>
      <c r="I106" s="139"/>
      <c r="J106" s="935"/>
      <c r="K106" s="637" t="s">
        <v>3399</v>
      </c>
      <c r="L106" s="122"/>
    </row>
    <row r="107" spans="1:12" ht="12" customHeight="1">
      <c r="A107" s="122">
        <v>112</v>
      </c>
      <c r="B107" s="195"/>
      <c r="C107" s="195"/>
      <c r="D107" s="195"/>
      <c r="E107" s="195">
        <v>4</v>
      </c>
      <c r="F107" s="195"/>
      <c r="G107" s="139">
        <v>4</v>
      </c>
      <c r="H107" s="139"/>
      <c r="I107" s="139"/>
      <c r="J107" s="935"/>
      <c r="K107" s="637" t="s">
        <v>3400</v>
      </c>
      <c r="L107" s="122"/>
    </row>
    <row r="108" spans="1:12" ht="12" customHeight="1">
      <c r="A108" s="122">
        <v>113</v>
      </c>
      <c r="B108" s="195"/>
      <c r="C108" s="195"/>
      <c r="D108" s="195"/>
      <c r="E108" s="195"/>
      <c r="F108" s="195"/>
      <c r="G108" s="139"/>
      <c r="H108" s="139"/>
      <c r="I108" s="139"/>
      <c r="J108" s="935"/>
      <c r="K108" s="637" t="s">
        <v>3401</v>
      </c>
      <c r="L108" s="122"/>
    </row>
    <row r="109" spans="1:12" ht="12" customHeight="1">
      <c r="A109" s="122">
        <v>114</v>
      </c>
      <c r="B109" s="195"/>
      <c r="C109" s="195"/>
      <c r="D109" s="195"/>
      <c r="E109" s="195"/>
      <c r="F109" s="195"/>
      <c r="G109" s="139"/>
      <c r="H109" s="139"/>
      <c r="I109" s="139"/>
      <c r="J109" s="935"/>
      <c r="K109" s="637" t="s">
        <v>3402</v>
      </c>
      <c r="L109" s="122"/>
    </row>
    <row r="110" spans="1:12" ht="12" customHeight="1">
      <c r="A110" s="122">
        <v>115</v>
      </c>
      <c r="B110" s="195"/>
      <c r="C110" s="195"/>
      <c r="D110" s="195"/>
      <c r="E110" s="195"/>
      <c r="F110" s="195"/>
      <c r="G110" s="139"/>
      <c r="H110" s="139"/>
      <c r="I110" s="139"/>
      <c r="J110" s="935"/>
      <c r="K110" s="637" t="s">
        <v>3403</v>
      </c>
      <c r="L110" s="122"/>
    </row>
    <row r="111" spans="1:12" ht="12" customHeight="1">
      <c r="A111" s="122">
        <v>116</v>
      </c>
      <c r="B111" s="195">
        <v>2</v>
      </c>
      <c r="C111" s="195"/>
      <c r="D111" s="195"/>
      <c r="E111" s="195"/>
      <c r="F111" s="195"/>
      <c r="G111" s="139">
        <v>2</v>
      </c>
      <c r="H111" s="139">
        <v>5</v>
      </c>
      <c r="I111" s="139">
        <v>3</v>
      </c>
      <c r="J111" s="935" t="s">
        <v>3678</v>
      </c>
      <c r="K111" s="638" t="s">
        <v>3404</v>
      </c>
      <c r="L111" s="122"/>
    </row>
    <row r="112" spans="1:12" ht="12" customHeight="1">
      <c r="A112" s="122">
        <v>117</v>
      </c>
      <c r="B112" s="195"/>
      <c r="C112" s="195"/>
      <c r="D112" s="195"/>
      <c r="E112" s="195"/>
      <c r="F112" s="195"/>
      <c r="G112" s="139"/>
      <c r="H112" s="139"/>
      <c r="I112" s="139"/>
      <c r="J112" s="935"/>
      <c r="K112" s="638" t="s">
        <v>3405</v>
      </c>
      <c r="L112" s="122"/>
    </row>
    <row r="113" spans="1:12" ht="12" customHeight="1">
      <c r="A113" s="122">
        <v>118</v>
      </c>
      <c r="B113" s="195"/>
      <c r="C113" s="195"/>
      <c r="D113" s="195">
        <v>2</v>
      </c>
      <c r="E113" s="195"/>
      <c r="F113" s="195"/>
      <c r="G113" s="139">
        <v>2</v>
      </c>
      <c r="H113" s="139"/>
      <c r="I113" s="139"/>
      <c r="J113" s="935"/>
      <c r="K113" s="638" t="s">
        <v>3406</v>
      </c>
      <c r="L113" s="122"/>
    </row>
    <row r="114" spans="1:12" ht="12" customHeight="1">
      <c r="A114" s="122">
        <v>119</v>
      </c>
      <c r="B114" s="195"/>
      <c r="C114" s="195"/>
      <c r="D114" s="195"/>
      <c r="E114" s="195"/>
      <c r="F114" s="195"/>
      <c r="G114" s="139"/>
      <c r="H114" s="139"/>
      <c r="I114" s="139"/>
      <c r="J114" s="935"/>
      <c r="K114" s="638" t="s">
        <v>3407</v>
      </c>
      <c r="L114" s="122"/>
    </row>
    <row r="115" spans="1:12" ht="12" customHeight="1">
      <c r="A115" s="122">
        <v>120</v>
      </c>
      <c r="B115" s="195"/>
      <c r="C115" s="195"/>
      <c r="D115" s="195"/>
      <c r="E115" s="195">
        <v>4</v>
      </c>
      <c r="F115" s="195"/>
      <c r="G115" s="139">
        <v>4</v>
      </c>
      <c r="H115" s="139"/>
      <c r="I115" s="139"/>
      <c r="J115" s="935"/>
      <c r="K115" s="638" t="s">
        <v>3408</v>
      </c>
      <c r="L115" s="122"/>
    </row>
    <row r="116" spans="1:12" ht="12" customHeight="1">
      <c r="A116" s="122">
        <v>121</v>
      </c>
      <c r="B116" s="195"/>
      <c r="C116" s="195"/>
      <c r="D116" s="195"/>
      <c r="E116" s="195"/>
      <c r="F116" s="195"/>
      <c r="G116" s="139"/>
      <c r="H116" s="139"/>
      <c r="I116" s="139"/>
      <c r="J116" s="935"/>
      <c r="K116" s="638" t="s">
        <v>3410</v>
      </c>
      <c r="L116" s="122"/>
    </row>
    <row r="117" spans="1:12" ht="12" customHeight="1">
      <c r="A117" s="122">
        <v>122</v>
      </c>
      <c r="B117" s="195"/>
      <c r="C117" s="195"/>
      <c r="D117" s="195"/>
      <c r="E117" s="195"/>
      <c r="F117" s="195"/>
      <c r="G117" s="139"/>
      <c r="H117" s="139"/>
      <c r="I117" s="139"/>
      <c r="J117" s="935"/>
      <c r="K117" s="638" t="s">
        <v>3409</v>
      </c>
      <c r="L117" s="122"/>
    </row>
    <row r="118" spans="1:12" ht="12" customHeight="1">
      <c r="A118" s="122">
        <v>123</v>
      </c>
      <c r="B118" s="195"/>
      <c r="C118" s="195"/>
      <c r="D118" s="195"/>
      <c r="E118" s="195"/>
      <c r="F118" s="195"/>
      <c r="G118" s="139"/>
      <c r="H118" s="139"/>
      <c r="I118" s="139"/>
      <c r="J118" s="935"/>
      <c r="K118" s="638" t="s">
        <v>3411</v>
      </c>
      <c r="L118" s="122"/>
    </row>
    <row r="119" spans="1:12" ht="12" customHeight="1">
      <c r="A119" s="122">
        <v>129</v>
      </c>
      <c r="B119" s="195">
        <v>2</v>
      </c>
      <c r="C119" s="195"/>
      <c r="D119" s="195"/>
      <c r="E119" s="195"/>
      <c r="F119" s="195"/>
      <c r="G119" s="139">
        <v>2</v>
      </c>
      <c r="H119" s="139">
        <v>6</v>
      </c>
      <c r="I119" s="850">
        <v>4</v>
      </c>
      <c r="J119" s="935" t="s">
        <v>3679</v>
      </c>
      <c r="K119" s="638" t="s">
        <v>3415</v>
      </c>
      <c r="L119" s="122"/>
    </row>
    <row r="120" spans="1:12" ht="12" customHeight="1">
      <c r="A120" s="122">
        <v>130</v>
      </c>
      <c r="B120" s="195"/>
      <c r="C120" s="195"/>
      <c r="D120" s="195"/>
      <c r="E120" s="195"/>
      <c r="F120" s="195"/>
      <c r="G120" s="139"/>
      <c r="H120" s="139"/>
      <c r="I120" s="139"/>
      <c r="J120" s="935"/>
      <c r="K120" s="638" t="s">
        <v>3414</v>
      </c>
      <c r="L120" s="122"/>
    </row>
    <row r="121" spans="1:12" ht="12" customHeight="1">
      <c r="A121" s="122">
        <v>131</v>
      </c>
      <c r="B121" s="195"/>
      <c r="C121" s="195">
        <v>2</v>
      </c>
      <c r="D121" s="195"/>
      <c r="E121" s="195"/>
      <c r="F121" s="195"/>
      <c r="G121" s="139">
        <v>2</v>
      </c>
      <c r="H121" s="139"/>
      <c r="I121" s="139"/>
      <c r="J121" s="935"/>
      <c r="K121" s="638" t="s">
        <v>3416</v>
      </c>
      <c r="L121" s="122"/>
    </row>
    <row r="122" spans="1:12" ht="12" customHeight="1">
      <c r="A122" s="122">
        <v>132</v>
      </c>
      <c r="B122" s="195"/>
      <c r="C122" s="195"/>
      <c r="D122" s="195"/>
      <c r="E122" s="195"/>
      <c r="F122" s="195"/>
      <c r="G122" s="139"/>
      <c r="H122" s="139"/>
      <c r="I122" s="139"/>
      <c r="J122" s="935"/>
      <c r="K122" s="638" t="s">
        <v>3417</v>
      </c>
      <c r="L122" s="122"/>
    </row>
    <row r="123" spans="1:12" ht="12" customHeight="1">
      <c r="A123" s="122">
        <v>133</v>
      </c>
      <c r="B123" s="195"/>
      <c r="C123" s="195"/>
      <c r="D123" s="195">
        <v>2</v>
      </c>
      <c r="E123" s="195"/>
      <c r="F123" s="195"/>
      <c r="G123" s="139">
        <v>2</v>
      </c>
      <c r="H123" s="139"/>
      <c r="I123" s="139"/>
      <c r="J123" s="935"/>
      <c r="K123" s="637" t="s">
        <v>3418</v>
      </c>
      <c r="L123" s="122"/>
    </row>
    <row r="124" spans="1:12" ht="12" customHeight="1">
      <c r="A124" s="122">
        <v>134</v>
      </c>
      <c r="B124" s="195"/>
      <c r="C124" s="195"/>
      <c r="D124" s="195"/>
      <c r="E124" s="195"/>
      <c r="F124" s="195"/>
      <c r="G124" s="139"/>
      <c r="H124" s="139"/>
      <c r="I124" s="139"/>
      <c r="J124" s="935"/>
      <c r="K124" s="637" t="s">
        <v>3418</v>
      </c>
      <c r="L124" s="122"/>
    </row>
    <row r="125" spans="1:12" ht="12" customHeight="1">
      <c r="A125" s="122">
        <v>135</v>
      </c>
      <c r="B125" s="195"/>
      <c r="C125" s="195"/>
      <c r="D125" s="195"/>
      <c r="E125" s="195">
        <v>2</v>
      </c>
      <c r="F125" s="195"/>
      <c r="G125" s="139">
        <v>2</v>
      </c>
      <c r="H125" s="139"/>
      <c r="I125" s="139"/>
      <c r="J125" s="935"/>
      <c r="K125" s="637" t="s">
        <v>3419</v>
      </c>
      <c r="L125" s="122"/>
    </row>
    <row r="126" spans="1:12" ht="12" customHeight="1">
      <c r="A126" s="122">
        <v>136</v>
      </c>
      <c r="B126" s="195"/>
      <c r="C126" s="195"/>
      <c r="D126" s="195"/>
      <c r="E126" s="195"/>
      <c r="F126" s="195"/>
      <c r="G126" s="139"/>
      <c r="H126" s="139"/>
      <c r="I126" s="139"/>
      <c r="J126" s="935"/>
      <c r="K126" s="637" t="s">
        <v>3420</v>
      </c>
      <c r="L126" s="122"/>
    </row>
    <row r="127" spans="1:12" ht="12" customHeight="1">
      <c r="A127" s="122">
        <v>137</v>
      </c>
      <c r="B127" s="195">
        <v>4</v>
      </c>
      <c r="C127" s="195"/>
      <c r="D127" s="195"/>
      <c r="E127" s="195"/>
      <c r="F127" s="195"/>
      <c r="G127" s="139">
        <v>4</v>
      </c>
      <c r="H127" s="139">
        <v>6</v>
      </c>
      <c r="I127" s="139">
        <v>4</v>
      </c>
      <c r="J127" s="935" t="s">
        <v>3680</v>
      </c>
      <c r="K127" s="638" t="s">
        <v>1454</v>
      </c>
      <c r="L127" s="122"/>
    </row>
    <row r="128" spans="1:12" ht="12" customHeight="1">
      <c r="A128" s="122">
        <v>138</v>
      </c>
      <c r="B128" s="195"/>
      <c r="C128" s="195"/>
      <c r="D128" s="195"/>
      <c r="E128" s="195"/>
      <c r="F128" s="195"/>
      <c r="G128" s="139"/>
      <c r="H128" s="139"/>
      <c r="I128" s="139"/>
      <c r="J128" s="935"/>
      <c r="K128" s="638" t="s">
        <v>1455</v>
      </c>
      <c r="L128" s="122"/>
    </row>
    <row r="129" spans="1:12" ht="12" customHeight="1">
      <c r="A129" s="122">
        <v>139</v>
      </c>
      <c r="B129" s="195"/>
      <c r="C129" s="195"/>
      <c r="D129" s="195"/>
      <c r="E129" s="195"/>
      <c r="F129" s="195"/>
      <c r="G129" s="139"/>
      <c r="H129" s="139"/>
      <c r="I129" s="139"/>
      <c r="J129" s="935"/>
      <c r="K129" s="638" t="s">
        <v>1456</v>
      </c>
      <c r="L129" s="122"/>
    </row>
    <row r="130" spans="1:12" ht="12" customHeight="1">
      <c r="A130" s="122">
        <v>140</v>
      </c>
      <c r="B130" s="195"/>
      <c r="C130" s="195"/>
      <c r="D130" s="195"/>
      <c r="E130" s="195"/>
      <c r="F130" s="195"/>
      <c r="G130" s="139"/>
      <c r="H130" s="139"/>
      <c r="I130" s="139"/>
      <c r="J130" s="935"/>
      <c r="K130" s="638" t="s">
        <v>1457</v>
      </c>
      <c r="L130" s="122"/>
    </row>
    <row r="131" spans="1:12" ht="12" customHeight="1">
      <c r="A131" s="122">
        <v>141</v>
      </c>
      <c r="B131" s="195"/>
      <c r="C131" s="195">
        <v>4</v>
      </c>
      <c r="D131" s="195"/>
      <c r="E131" s="195"/>
      <c r="F131" s="195"/>
      <c r="G131" s="139">
        <v>4</v>
      </c>
      <c r="H131" s="139"/>
      <c r="I131" s="139"/>
      <c r="J131" s="935"/>
      <c r="K131" s="638" t="s">
        <v>1458</v>
      </c>
      <c r="L131" s="122"/>
    </row>
    <row r="132" spans="1:12" ht="12" customHeight="1">
      <c r="A132" s="122">
        <v>142</v>
      </c>
      <c r="B132" s="195"/>
      <c r="C132" s="195"/>
      <c r="D132" s="195"/>
      <c r="E132" s="195"/>
      <c r="F132" s="195"/>
      <c r="G132" s="139"/>
      <c r="H132" s="139"/>
      <c r="I132" s="139"/>
      <c r="J132" s="935"/>
      <c r="K132" s="638" t="s">
        <v>1459</v>
      </c>
      <c r="L132" s="122"/>
    </row>
    <row r="133" spans="1:12" ht="12" customHeight="1">
      <c r="A133" s="122">
        <v>143</v>
      </c>
      <c r="B133" s="195"/>
      <c r="C133" s="195"/>
      <c r="D133" s="195"/>
      <c r="E133" s="195"/>
      <c r="F133" s="195"/>
      <c r="G133" s="139"/>
      <c r="H133" s="139"/>
      <c r="I133" s="139"/>
      <c r="J133" s="935"/>
      <c r="K133" s="638" t="s">
        <v>1460</v>
      </c>
      <c r="L133" s="122"/>
    </row>
    <row r="134" spans="1:12" ht="12" customHeight="1">
      <c r="A134" s="122">
        <v>144</v>
      </c>
      <c r="B134" s="195"/>
      <c r="C134" s="195"/>
      <c r="D134" s="195"/>
      <c r="E134" s="195"/>
      <c r="F134" s="195"/>
      <c r="G134" s="139"/>
      <c r="H134" s="139"/>
      <c r="I134" s="139"/>
      <c r="J134" s="935"/>
      <c r="K134" s="638" t="s">
        <v>1461</v>
      </c>
      <c r="L134" s="122"/>
    </row>
    <row r="135" spans="1:12" ht="12" customHeight="1">
      <c r="A135" s="122">
        <v>145</v>
      </c>
      <c r="B135" s="195">
        <v>2</v>
      </c>
      <c r="C135" s="195"/>
      <c r="D135" s="195"/>
      <c r="E135" s="195"/>
      <c r="F135" s="195"/>
      <c r="G135" s="139">
        <v>2</v>
      </c>
      <c r="H135" s="139"/>
      <c r="I135" s="139"/>
      <c r="J135" s="935"/>
      <c r="K135" s="638" t="s">
        <v>1462</v>
      </c>
      <c r="L135" s="122"/>
    </row>
    <row r="136" spans="1:12" ht="12" customHeight="1">
      <c r="A136" s="122">
        <v>146</v>
      </c>
      <c r="B136" s="195"/>
      <c r="C136" s="195"/>
      <c r="D136" s="195"/>
      <c r="E136" s="195"/>
      <c r="F136" s="195"/>
      <c r="G136" s="139"/>
      <c r="H136" s="139"/>
      <c r="I136" s="139"/>
      <c r="J136" s="935"/>
      <c r="K136" s="638" t="s">
        <v>1463</v>
      </c>
      <c r="L136" s="122"/>
    </row>
    <row r="137" spans="1:12" ht="12" customHeight="1">
      <c r="A137" s="122">
        <v>147</v>
      </c>
      <c r="B137" s="195"/>
      <c r="C137" s="195">
        <v>2</v>
      </c>
      <c r="D137" s="195"/>
      <c r="E137" s="195"/>
      <c r="F137" s="195"/>
      <c r="G137" s="139">
        <v>2</v>
      </c>
      <c r="H137" s="139">
        <v>6</v>
      </c>
      <c r="I137" s="139">
        <v>4</v>
      </c>
      <c r="J137" s="935"/>
      <c r="K137" s="638" t="s">
        <v>1464</v>
      </c>
      <c r="L137" s="122"/>
    </row>
    <row r="138" spans="1:12" ht="12" customHeight="1">
      <c r="A138" s="122">
        <v>148</v>
      </c>
      <c r="B138" s="195"/>
      <c r="C138" s="195"/>
      <c r="D138" s="195"/>
      <c r="E138" s="195"/>
      <c r="F138" s="195"/>
      <c r="G138" s="139"/>
      <c r="H138" s="139"/>
      <c r="I138" s="139"/>
      <c r="J138" s="935"/>
      <c r="K138" s="638" t="s">
        <v>1465</v>
      </c>
      <c r="L138" s="122"/>
    </row>
    <row r="139" spans="1:12" ht="12" customHeight="1">
      <c r="A139" s="122">
        <v>149</v>
      </c>
      <c r="B139" s="195">
        <v>4</v>
      </c>
      <c r="C139" s="195"/>
      <c r="D139" s="195"/>
      <c r="E139" s="195"/>
      <c r="F139" s="195"/>
      <c r="G139" s="139">
        <v>4</v>
      </c>
      <c r="H139" s="139">
        <v>6</v>
      </c>
      <c r="I139" s="139">
        <v>4</v>
      </c>
      <c r="J139" s="935"/>
      <c r="K139" s="638" t="s">
        <v>1446</v>
      </c>
      <c r="L139" s="122"/>
    </row>
    <row r="140" spans="1:12" ht="12" customHeight="1">
      <c r="A140" s="122">
        <v>150</v>
      </c>
      <c r="B140" s="195"/>
      <c r="C140" s="195"/>
      <c r="D140" s="195"/>
      <c r="E140" s="195"/>
      <c r="F140" s="195"/>
      <c r="G140" s="139"/>
      <c r="H140" s="139"/>
      <c r="I140" s="139"/>
      <c r="J140" s="935"/>
      <c r="K140" s="638" t="s">
        <v>1447</v>
      </c>
      <c r="L140" s="122"/>
    </row>
    <row r="141" spans="1:12" ht="12" customHeight="1">
      <c r="A141" s="122">
        <v>151</v>
      </c>
      <c r="B141" s="195"/>
      <c r="C141" s="195"/>
      <c r="D141" s="195"/>
      <c r="E141" s="195"/>
      <c r="F141" s="195"/>
      <c r="G141" s="139"/>
      <c r="H141" s="139"/>
      <c r="I141" s="139"/>
      <c r="J141" s="935"/>
      <c r="K141" s="638" t="s">
        <v>1448</v>
      </c>
      <c r="L141" s="122"/>
    </row>
    <row r="142" spans="1:12" ht="12" customHeight="1">
      <c r="A142" s="122">
        <v>152</v>
      </c>
      <c r="B142" s="195"/>
      <c r="C142" s="195"/>
      <c r="D142" s="195"/>
      <c r="E142" s="195"/>
      <c r="F142" s="195"/>
      <c r="G142" s="139"/>
      <c r="H142" s="139"/>
      <c r="I142" s="139"/>
      <c r="J142" s="935"/>
      <c r="K142" s="638" t="s">
        <v>1449</v>
      </c>
      <c r="L142" s="122"/>
    </row>
    <row r="143" spans="1:12" ht="12" customHeight="1">
      <c r="A143" s="122">
        <v>153</v>
      </c>
      <c r="B143" s="195"/>
      <c r="C143" s="195"/>
      <c r="D143" s="195"/>
      <c r="E143" s="195"/>
      <c r="F143" s="195">
        <v>4</v>
      </c>
      <c r="G143" s="139">
        <v>4</v>
      </c>
      <c r="H143" s="139">
        <v>6</v>
      </c>
      <c r="I143" s="139">
        <v>4</v>
      </c>
      <c r="J143" s="935" t="s">
        <v>3649</v>
      </c>
      <c r="K143" s="637" t="s">
        <v>1450</v>
      </c>
      <c r="L143" s="122"/>
    </row>
    <row r="144" spans="1:12" ht="12" customHeight="1">
      <c r="A144" s="122">
        <v>154</v>
      </c>
      <c r="B144" s="195"/>
      <c r="C144" s="195"/>
      <c r="D144" s="195"/>
      <c r="E144" s="195"/>
      <c r="F144" s="195"/>
      <c r="G144" s="139"/>
      <c r="H144" s="139"/>
      <c r="I144" s="139"/>
      <c r="J144" s="935"/>
      <c r="K144" s="637" t="s">
        <v>1451</v>
      </c>
      <c r="L144" s="122"/>
    </row>
    <row r="145" spans="1:15" ht="12" customHeight="1">
      <c r="A145" s="122">
        <v>155</v>
      </c>
      <c r="B145" s="195"/>
      <c r="C145" s="195"/>
      <c r="D145" s="195"/>
      <c r="E145" s="195"/>
      <c r="F145" s="195"/>
      <c r="G145" s="139"/>
      <c r="H145" s="139"/>
      <c r="I145" s="139"/>
      <c r="J145" s="935"/>
      <c r="K145" s="637" t="s">
        <v>1452</v>
      </c>
      <c r="L145" s="122"/>
    </row>
    <row r="146" spans="1:15" ht="12" customHeight="1">
      <c r="A146" s="122">
        <v>156</v>
      </c>
      <c r="B146" s="195"/>
      <c r="C146" s="195"/>
      <c r="D146" s="195"/>
      <c r="E146" s="195"/>
      <c r="F146" s="195"/>
      <c r="G146" s="139"/>
      <c r="H146" s="139"/>
      <c r="I146" s="139"/>
      <c r="J146" s="935"/>
      <c r="K146" s="637" t="s">
        <v>1453</v>
      </c>
      <c r="L146" s="122"/>
    </row>
    <row r="147" spans="1:15">
      <c r="B147" s="841">
        <f t="shared" ref="B147:G147" si="0">SUM(B4:B146)</f>
        <v>32</v>
      </c>
      <c r="C147" s="841">
        <f t="shared" si="0"/>
        <v>25</v>
      </c>
      <c r="D147" s="841">
        <f t="shared" si="0"/>
        <v>36</v>
      </c>
      <c r="E147" s="841">
        <f t="shared" si="0"/>
        <v>42</v>
      </c>
      <c r="F147" s="841">
        <f t="shared" si="0"/>
        <v>8</v>
      </c>
      <c r="G147" s="841">
        <f t="shared" si="0"/>
        <v>143</v>
      </c>
      <c r="H147" s="125"/>
      <c r="I147" s="125"/>
      <c r="J147" s="125"/>
    </row>
    <row r="148" spans="1:15" ht="12.75">
      <c r="B148" s="758" t="s">
        <v>3481</v>
      </c>
      <c r="C148" s="758" t="s">
        <v>3506</v>
      </c>
      <c r="D148" s="758" t="s">
        <v>3505</v>
      </c>
      <c r="E148" s="758" t="s">
        <v>3504</v>
      </c>
      <c r="F148" s="758" t="s">
        <v>3551</v>
      </c>
      <c r="G148" s="756" t="s">
        <v>3550</v>
      </c>
      <c r="H148" s="829"/>
      <c r="I148" s="829"/>
      <c r="J148" s="829"/>
    </row>
    <row r="150" spans="1:15" ht="16.5" thickBot="1">
      <c r="K150" s="759" t="s">
        <v>3552</v>
      </c>
      <c r="L150"/>
      <c r="M150"/>
      <c r="N150"/>
      <c r="O150"/>
    </row>
    <row r="151" spans="1:15" ht="26.25" thickBot="1">
      <c r="K151" s="760" t="s">
        <v>3553</v>
      </c>
      <c r="L151" s="761" t="s">
        <v>3554</v>
      </c>
      <c r="M151" s="761" t="s">
        <v>3555</v>
      </c>
      <c r="N151" s="761" t="s">
        <v>3556</v>
      </c>
      <c r="O151" s="761"/>
    </row>
    <row r="152" spans="1:15" ht="13.5" thickBot="1">
      <c r="K152" s="762" t="s">
        <v>1196</v>
      </c>
      <c r="L152" s="830">
        <v>32</v>
      </c>
      <c r="M152" s="763"/>
      <c r="N152" s="763">
        <f>L152*3</f>
        <v>96</v>
      </c>
      <c r="O152" s="763">
        <f>SUM(L152:N152)</f>
        <v>128</v>
      </c>
    </row>
    <row r="153" spans="1:15" ht="13.5" thickBot="1">
      <c r="K153" s="762" t="s">
        <v>3557</v>
      </c>
      <c r="L153" s="830">
        <v>25</v>
      </c>
      <c r="M153" s="763"/>
      <c r="N153" s="763">
        <f>L153*3</f>
        <v>75</v>
      </c>
      <c r="O153" s="763">
        <f t="shared" ref="O153:O156" si="1">SUM(L153:N153)</f>
        <v>100</v>
      </c>
    </row>
    <row r="154" spans="1:15" ht="13.5" thickBot="1">
      <c r="K154" s="762" t="s">
        <v>3558</v>
      </c>
      <c r="L154" s="830">
        <v>36</v>
      </c>
      <c r="M154" s="763">
        <f>L154*2</f>
        <v>72</v>
      </c>
      <c r="N154" s="763"/>
      <c r="O154" s="763">
        <f t="shared" si="1"/>
        <v>108</v>
      </c>
    </row>
    <row r="155" spans="1:15" ht="13.5" thickBot="1">
      <c r="K155" s="762" t="s">
        <v>3559</v>
      </c>
      <c r="L155" s="830">
        <v>42</v>
      </c>
      <c r="M155" s="763">
        <f>L155*2</f>
        <v>84</v>
      </c>
      <c r="N155" s="763"/>
      <c r="O155" s="763">
        <f t="shared" si="1"/>
        <v>126</v>
      </c>
    </row>
    <row r="156" spans="1:15" ht="13.5" thickBot="1">
      <c r="K156" s="762" t="s">
        <v>3560</v>
      </c>
      <c r="L156" s="830">
        <v>8</v>
      </c>
      <c r="M156" s="763">
        <f>L156*2</f>
        <v>16</v>
      </c>
      <c r="N156" s="763"/>
      <c r="O156" s="763">
        <f t="shared" si="1"/>
        <v>24</v>
      </c>
    </row>
    <row r="157" spans="1:15" ht="13.5" thickBot="1">
      <c r="K157" s="762" t="s">
        <v>1070</v>
      </c>
      <c r="L157" s="830">
        <f>SUM(L152:L156)</f>
        <v>143</v>
      </c>
      <c r="M157" s="763">
        <f t="shared" ref="M157:O157" si="2">SUM(M152:M156)</f>
        <v>172</v>
      </c>
      <c r="N157" s="763">
        <f t="shared" si="2"/>
        <v>171</v>
      </c>
      <c r="O157" s="763">
        <f t="shared" si="2"/>
        <v>486</v>
      </c>
    </row>
    <row r="158" spans="1:15" ht="16.5" thickBot="1">
      <c r="K158" s="764" t="s">
        <v>3429</v>
      </c>
      <c r="L158"/>
      <c r="M158"/>
      <c r="N158"/>
      <c r="O158" s="765">
        <f>O157/28</f>
        <v>17.357142857142858</v>
      </c>
    </row>
  </sheetData>
  <mergeCells count="8">
    <mergeCell ref="M8:N8"/>
    <mergeCell ref="M9:N9"/>
    <mergeCell ref="M2:N2"/>
    <mergeCell ref="M3:N3"/>
    <mergeCell ref="M4:N4"/>
    <mergeCell ref="M5:N5"/>
    <mergeCell ref="M6:N6"/>
    <mergeCell ref="M7:N7"/>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AA41"/>
  <sheetViews>
    <sheetView topLeftCell="H1" zoomScale="70" zoomScaleNormal="70" zoomScalePageLayoutView="120" workbookViewId="0">
      <selection activeCell="Z8" sqref="Z8"/>
    </sheetView>
  </sheetViews>
  <sheetFormatPr defaultColWidth="10.875" defaultRowHeight="11.25"/>
  <cols>
    <col min="1" max="5" width="0" style="9" hidden="1" customWidth="1"/>
    <col min="6" max="6" width="11.125" style="9" hidden="1" customWidth="1"/>
    <col min="7" max="7" width="0" style="9" hidden="1" customWidth="1"/>
    <col min="8" max="8" width="5.625" style="9" customWidth="1"/>
    <col min="9" max="16" width="10.875" style="9"/>
    <col min="17" max="17" width="5" style="345" customWidth="1"/>
    <col min="18" max="16384" width="10.875" style="9"/>
  </cols>
  <sheetData>
    <row r="1" spans="1:27" ht="15.75">
      <c r="A1" s="258" t="s">
        <v>85</v>
      </c>
      <c r="B1" s="23" t="s">
        <v>33</v>
      </c>
      <c r="H1" s="345"/>
      <c r="I1" s="258" t="s">
        <v>85</v>
      </c>
      <c r="J1" s="180" t="s">
        <v>1071</v>
      </c>
      <c r="K1" s="23" t="s">
        <v>33</v>
      </c>
      <c r="R1" s="454" t="s">
        <v>2565</v>
      </c>
      <c r="S1" s="261" t="s">
        <v>1069</v>
      </c>
      <c r="T1" s="261"/>
      <c r="U1" s="261"/>
      <c r="V1" s="261"/>
      <c r="W1" s="261"/>
      <c r="X1" s="261"/>
      <c r="Y1" s="261"/>
      <c r="Z1" s="261"/>
      <c r="AA1" s="261"/>
    </row>
    <row r="2" spans="1:27" ht="33" customHeight="1">
      <c r="B2" s="203" t="s">
        <v>694</v>
      </c>
      <c r="C2" s="204" t="s">
        <v>695</v>
      </c>
      <c r="D2" s="204" t="s">
        <v>696</v>
      </c>
      <c r="E2" s="204" t="s">
        <v>697</v>
      </c>
      <c r="F2" s="213" t="s">
        <v>1030</v>
      </c>
      <c r="G2" s="204" t="s">
        <v>699</v>
      </c>
      <c r="H2" s="346"/>
      <c r="I2" s="784" t="s">
        <v>2564</v>
      </c>
      <c r="J2" s="203" t="s">
        <v>694</v>
      </c>
      <c r="K2" s="203" t="s">
        <v>711</v>
      </c>
      <c r="L2" s="203" t="s">
        <v>696</v>
      </c>
      <c r="M2" s="203" t="s">
        <v>697</v>
      </c>
      <c r="N2" s="213" t="s">
        <v>698</v>
      </c>
      <c r="O2" s="203" t="s">
        <v>699</v>
      </c>
      <c r="P2" s="410" t="s">
        <v>1025</v>
      </c>
      <c r="Q2" s="339"/>
      <c r="R2" s="541" t="s">
        <v>541</v>
      </c>
      <c r="S2" s="497" t="s">
        <v>2762</v>
      </c>
      <c r="T2" s="497" t="s">
        <v>2763</v>
      </c>
      <c r="U2" s="497" t="s">
        <v>2764</v>
      </c>
      <c r="V2" s="497" t="s">
        <v>2765</v>
      </c>
      <c r="W2" s="261"/>
      <c r="X2" s="475" t="s">
        <v>2851</v>
      </c>
      <c r="Y2" s="261"/>
      <c r="Z2" s="261"/>
      <c r="AA2" s="261"/>
    </row>
    <row r="3" spans="1:27" ht="33" customHeight="1">
      <c r="B3" s="204" t="s">
        <v>702</v>
      </c>
      <c r="C3" s="204" t="s">
        <v>703</v>
      </c>
      <c r="D3" s="204" t="s">
        <v>704</v>
      </c>
      <c r="E3" s="204" t="s">
        <v>705</v>
      </c>
      <c r="F3" s="213" t="s">
        <v>1031</v>
      </c>
      <c r="G3" s="204" t="s">
        <v>707</v>
      </c>
      <c r="H3" s="346"/>
      <c r="I3" s="205"/>
      <c r="J3" s="203" t="s">
        <v>702</v>
      </c>
      <c r="K3" s="203" t="s">
        <v>719</v>
      </c>
      <c r="L3" s="203" t="s">
        <v>704</v>
      </c>
      <c r="M3" s="203" t="s">
        <v>705</v>
      </c>
      <c r="N3" s="213" t="s">
        <v>706</v>
      </c>
      <c r="O3" s="203" t="s">
        <v>707</v>
      </c>
      <c r="P3" s="410" t="s">
        <v>1026</v>
      </c>
      <c r="Q3" s="339"/>
      <c r="R3" s="24"/>
      <c r="S3" s="497" t="s">
        <v>2766</v>
      </c>
      <c r="T3" s="497" t="s">
        <v>2767</v>
      </c>
      <c r="U3" s="497" t="s">
        <v>2768</v>
      </c>
      <c r="V3" s="261"/>
      <c r="W3" s="261"/>
      <c r="X3" s="313" t="s">
        <v>2860</v>
      </c>
      <c r="Y3" s="261"/>
      <c r="Z3" s="261"/>
      <c r="AA3" s="261"/>
    </row>
    <row r="4" spans="1:27" ht="33" customHeight="1">
      <c r="B4" s="204" t="s">
        <v>710</v>
      </c>
      <c r="C4" s="204" t="s">
        <v>711</v>
      </c>
      <c r="D4" s="204" t="s">
        <v>712</v>
      </c>
      <c r="E4" s="204" t="s">
        <v>713</v>
      </c>
      <c r="F4" s="213" t="s">
        <v>698</v>
      </c>
      <c r="G4" s="204" t="s">
        <v>715</v>
      </c>
      <c r="H4" s="346"/>
      <c r="I4" s="205"/>
      <c r="J4" s="203" t="s">
        <v>710</v>
      </c>
      <c r="K4" s="203" t="s">
        <v>725</v>
      </c>
      <c r="L4" s="203" t="s">
        <v>712</v>
      </c>
      <c r="M4" s="203" t="s">
        <v>3570</v>
      </c>
      <c r="N4" s="213" t="s">
        <v>714</v>
      </c>
      <c r="O4" s="203" t="s">
        <v>715</v>
      </c>
      <c r="P4" s="410" t="s">
        <v>1027</v>
      </c>
      <c r="Q4" s="339"/>
      <c r="R4" s="24"/>
      <c r="S4" s="497" t="s">
        <v>2769</v>
      </c>
      <c r="T4" s="497" t="s">
        <v>2770</v>
      </c>
      <c r="U4" s="261"/>
      <c r="V4" s="261"/>
      <c r="W4" s="261"/>
      <c r="X4" s="313" t="s">
        <v>2863</v>
      </c>
      <c r="Y4" s="261"/>
      <c r="Z4" s="261"/>
      <c r="AA4" s="261"/>
    </row>
    <row r="5" spans="1:27" ht="33" customHeight="1">
      <c r="B5" s="204" t="s">
        <v>718</v>
      </c>
      <c r="C5" s="204" t="s">
        <v>719</v>
      </c>
      <c r="D5" s="204" t="s">
        <v>720</v>
      </c>
      <c r="E5" s="204" t="s">
        <v>721</v>
      </c>
      <c r="F5" s="213" t="s">
        <v>706</v>
      </c>
      <c r="G5" s="206"/>
      <c r="H5" s="346"/>
      <c r="I5" s="205"/>
      <c r="J5" s="203" t="s">
        <v>718</v>
      </c>
      <c r="K5" s="203" t="s">
        <v>729</v>
      </c>
      <c r="L5" s="203" t="s">
        <v>720</v>
      </c>
      <c r="M5" s="203" t="s">
        <v>713</v>
      </c>
      <c r="N5" s="213" t="s">
        <v>722</v>
      </c>
      <c r="O5" s="410" t="s">
        <v>700</v>
      </c>
      <c r="P5" s="410" t="s">
        <v>1028</v>
      </c>
      <c r="Q5" s="339"/>
      <c r="R5" s="597">
        <f>SUM(S5:V5)</f>
        <v>18</v>
      </c>
      <c r="S5" s="578">
        <v>6</v>
      </c>
      <c r="T5" s="578">
        <v>6</v>
      </c>
      <c r="U5" s="578">
        <v>4</v>
      </c>
      <c r="V5" s="578">
        <v>2</v>
      </c>
      <c r="W5" s="261"/>
      <c r="Y5" s="261"/>
      <c r="Z5" s="261"/>
      <c r="AA5" s="261"/>
    </row>
    <row r="6" spans="1:27" ht="33" customHeight="1">
      <c r="B6" s="206"/>
      <c r="C6" s="204" t="s">
        <v>725</v>
      </c>
      <c r="D6" s="204" t="s">
        <v>726</v>
      </c>
      <c r="E6" s="205"/>
      <c r="F6" s="213" t="s">
        <v>714</v>
      </c>
      <c r="G6" s="206"/>
      <c r="H6" s="346"/>
      <c r="I6" s="205"/>
      <c r="J6" s="203" t="s">
        <v>695</v>
      </c>
      <c r="K6" s="203" t="s">
        <v>733</v>
      </c>
      <c r="L6" s="203" t="s">
        <v>726</v>
      </c>
      <c r="M6" s="203" t="s">
        <v>721</v>
      </c>
      <c r="N6" s="213" t="s">
        <v>727</v>
      </c>
      <c r="O6" s="410" t="s">
        <v>708</v>
      </c>
      <c r="P6" s="410" t="s">
        <v>1029</v>
      </c>
      <c r="Q6" s="339"/>
      <c r="R6" s="541" t="s">
        <v>595</v>
      </c>
      <c r="S6" s="498" t="s">
        <v>2771</v>
      </c>
      <c r="T6" s="497" t="s">
        <v>2772</v>
      </c>
      <c r="U6" s="261"/>
      <c r="V6" s="261"/>
      <c r="W6" s="261"/>
      <c r="X6" s="112"/>
      <c r="Y6" s="261"/>
      <c r="Z6" s="261"/>
      <c r="AA6" s="261"/>
    </row>
    <row r="7" spans="1:27" ht="33" customHeight="1">
      <c r="B7" s="206"/>
      <c r="C7" s="204" t="s">
        <v>729</v>
      </c>
      <c r="D7" s="204" t="s">
        <v>730</v>
      </c>
      <c r="E7" s="205"/>
      <c r="F7" s="213" t="s">
        <v>722</v>
      </c>
      <c r="G7" s="206"/>
      <c r="H7" s="347"/>
      <c r="I7" s="206"/>
      <c r="J7" s="203" t="s">
        <v>703</v>
      </c>
      <c r="K7" s="411" t="s">
        <v>735</v>
      </c>
      <c r="L7" s="203" t="s">
        <v>730</v>
      </c>
      <c r="M7" s="203" t="s">
        <v>721</v>
      </c>
      <c r="N7" s="213" t="s">
        <v>731</v>
      </c>
      <c r="O7" s="410" t="s">
        <v>716</v>
      </c>
      <c r="R7" s="24"/>
      <c r="S7" s="500" t="s">
        <v>2774</v>
      </c>
      <c r="T7" s="499" t="s">
        <v>2773</v>
      </c>
      <c r="U7" s="261"/>
      <c r="V7" s="261"/>
      <c r="W7" s="261"/>
      <c r="X7" s="112"/>
      <c r="Y7" s="261"/>
      <c r="Z7" s="261"/>
      <c r="AA7" s="261"/>
    </row>
    <row r="8" spans="1:27" ht="33" customHeight="1">
      <c r="B8" s="205"/>
      <c r="C8" s="204" t="s">
        <v>733</v>
      </c>
      <c r="D8" s="205"/>
      <c r="E8" s="205"/>
      <c r="F8" s="213" t="s">
        <v>727</v>
      </c>
      <c r="G8" s="205"/>
      <c r="H8" s="346"/>
      <c r="I8" s="205"/>
      <c r="J8" s="205"/>
      <c r="K8" s="205"/>
      <c r="O8" s="410" t="s">
        <v>723</v>
      </c>
      <c r="R8" s="24"/>
      <c r="S8" s="501" t="s">
        <v>2775</v>
      </c>
      <c r="T8" s="261"/>
      <c r="U8" s="261"/>
      <c r="V8" s="281"/>
      <c r="W8" s="261"/>
      <c r="X8" s="281"/>
      <c r="Y8" s="261"/>
      <c r="Z8" s="261"/>
      <c r="AA8" s="261"/>
    </row>
    <row r="9" spans="1:27" ht="33" customHeight="1">
      <c r="B9" s="205"/>
      <c r="C9" s="207" t="s">
        <v>735</v>
      </c>
      <c r="D9" s="205"/>
      <c r="E9" s="205"/>
      <c r="F9" s="213" t="s">
        <v>731</v>
      </c>
      <c r="G9" s="205"/>
      <c r="H9" s="346"/>
      <c r="I9" s="205"/>
      <c r="J9" s="205"/>
      <c r="K9" s="205"/>
      <c r="R9" s="24"/>
      <c r="S9" s="501" t="s">
        <v>2776</v>
      </c>
      <c r="T9" s="261"/>
      <c r="U9" s="261"/>
      <c r="V9" s="281"/>
      <c r="W9" s="261"/>
      <c r="X9" s="281"/>
      <c r="Y9" s="261"/>
      <c r="Z9" s="261"/>
      <c r="AA9" s="261"/>
    </row>
    <row r="10" spans="1:27" ht="26.1" customHeight="1">
      <c r="A10" s="9">
        <f>SUM(B10:K10)</f>
        <v>81</v>
      </c>
      <c r="B10" s="9">
        <v>4</v>
      </c>
      <c r="C10" s="9">
        <v>8</v>
      </c>
      <c r="D10" s="9">
        <v>6</v>
      </c>
      <c r="E10" s="9">
        <v>4</v>
      </c>
      <c r="G10" s="9">
        <v>3</v>
      </c>
      <c r="H10" s="345"/>
      <c r="I10" s="579">
        <f>SUM(J10:P10)</f>
        <v>44</v>
      </c>
      <c r="J10" s="578">
        <v>6</v>
      </c>
      <c r="K10" s="578">
        <v>6</v>
      </c>
      <c r="L10" s="578">
        <v>6</v>
      </c>
      <c r="M10" s="578">
        <v>6</v>
      </c>
      <c r="N10" s="578">
        <v>8</v>
      </c>
      <c r="O10" s="578">
        <v>7</v>
      </c>
      <c r="P10" s="578">
        <v>5</v>
      </c>
      <c r="R10" s="24"/>
      <c r="S10" s="501" t="s">
        <v>2777</v>
      </c>
      <c r="T10" s="441"/>
      <c r="U10" s="261"/>
      <c r="V10" s="281"/>
      <c r="W10" s="261"/>
      <c r="X10" s="281"/>
      <c r="Y10" s="261"/>
      <c r="Z10" s="261"/>
      <c r="AA10" s="261"/>
    </row>
    <row r="11" spans="1:27" ht="14.1" customHeight="1">
      <c r="A11" s="179" t="s">
        <v>1072</v>
      </c>
      <c r="B11" s="208" t="s">
        <v>1042</v>
      </c>
      <c r="C11" s="208" t="s">
        <v>1042</v>
      </c>
      <c r="D11" s="208" t="s">
        <v>1042</v>
      </c>
      <c r="E11" s="208" t="s">
        <v>1042</v>
      </c>
      <c r="F11" s="208" t="s">
        <v>1042</v>
      </c>
      <c r="G11" s="208" t="s">
        <v>1042</v>
      </c>
      <c r="H11" s="348"/>
      <c r="I11" s="388" t="s">
        <v>1072</v>
      </c>
      <c r="J11" s="388">
        <v>39</v>
      </c>
      <c r="K11" s="388">
        <v>40</v>
      </c>
      <c r="L11" s="388">
        <v>45</v>
      </c>
      <c r="M11" s="388">
        <v>47</v>
      </c>
      <c r="N11" s="388">
        <v>48</v>
      </c>
      <c r="O11" s="388">
        <v>3</v>
      </c>
      <c r="P11" s="388">
        <v>17</v>
      </c>
      <c r="Q11" s="789"/>
      <c r="R11" s="597">
        <f>SUM(S11:X11)</f>
        <v>14</v>
      </c>
      <c r="S11" s="578">
        <v>10</v>
      </c>
      <c r="T11" s="581">
        <v>4</v>
      </c>
      <c r="U11" s="570"/>
      <c r="V11" s="587"/>
      <c r="W11" s="261"/>
      <c r="X11" s="261"/>
      <c r="Y11" s="261"/>
      <c r="Z11" s="261"/>
      <c r="AA11" s="261"/>
    </row>
    <row r="12" spans="1:27" ht="18">
      <c r="H12" s="345"/>
      <c r="J12" s="393" t="s">
        <v>1042</v>
      </c>
      <c r="K12" s="393" t="s">
        <v>1042</v>
      </c>
      <c r="L12" s="393" t="s">
        <v>1042</v>
      </c>
      <c r="M12" s="393" t="s">
        <v>1042</v>
      </c>
      <c r="N12" s="393" t="s">
        <v>1042</v>
      </c>
      <c r="O12" s="393" t="s">
        <v>1042</v>
      </c>
      <c r="P12" s="393" t="s">
        <v>1042</v>
      </c>
      <c r="R12" s="24"/>
      <c r="U12" s="261"/>
      <c r="V12" s="261"/>
      <c r="W12" s="261"/>
      <c r="X12" s="261"/>
      <c r="Y12" s="261"/>
      <c r="Z12" s="261"/>
      <c r="AA12" s="261"/>
    </row>
    <row r="13" spans="1:27" ht="20.100000000000001" customHeight="1">
      <c r="A13" s="258" t="s">
        <v>133</v>
      </c>
      <c r="B13" s="23"/>
      <c r="H13" s="345"/>
      <c r="I13" s="258" t="s">
        <v>133</v>
      </c>
      <c r="J13" s="180" t="s">
        <v>1071</v>
      </c>
      <c r="K13" s="23" t="s">
        <v>33</v>
      </c>
      <c r="R13" s="24"/>
      <c r="U13" s="261"/>
      <c r="V13" s="261"/>
      <c r="W13" s="261"/>
      <c r="X13" s="261"/>
      <c r="Y13" s="261"/>
      <c r="Z13" s="261"/>
      <c r="AA13" s="261"/>
    </row>
    <row r="14" spans="1:27" ht="33" customHeight="1">
      <c r="B14" s="88" t="s">
        <v>701</v>
      </c>
      <c r="C14" s="88" t="s">
        <v>728</v>
      </c>
      <c r="D14" s="88" t="s">
        <v>739</v>
      </c>
      <c r="E14" s="88" t="s">
        <v>700</v>
      </c>
      <c r="F14" s="88" t="s">
        <v>1025</v>
      </c>
      <c r="G14" s="24"/>
      <c r="H14" s="337"/>
      <c r="J14" s="410" t="s">
        <v>701</v>
      </c>
      <c r="K14" s="410" t="s">
        <v>737</v>
      </c>
      <c r="R14" s="541" t="s">
        <v>634</v>
      </c>
      <c r="S14" s="502" t="s">
        <v>2778</v>
      </c>
      <c r="T14" s="501" t="s">
        <v>2779</v>
      </c>
      <c r="U14" s="503" t="s">
        <v>2780</v>
      </c>
      <c r="V14" s="504" t="s">
        <v>2781</v>
      </c>
      <c r="W14" s="505" t="s">
        <v>3016</v>
      </c>
      <c r="Y14" s="261"/>
      <c r="Z14" s="261"/>
      <c r="AA14" s="261"/>
    </row>
    <row r="15" spans="1:27" ht="33" customHeight="1">
      <c r="B15" s="88" t="s">
        <v>709</v>
      </c>
      <c r="C15" s="88" t="s">
        <v>732</v>
      </c>
      <c r="D15" s="88" t="s">
        <v>740</v>
      </c>
      <c r="E15" s="88" t="s">
        <v>708</v>
      </c>
      <c r="F15" s="88" t="s">
        <v>1026</v>
      </c>
      <c r="G15" s="24"/>
      <c r="H15" s="337"/>
      <c r="J15" s="410" t="s">
        <v>709</v>
      </c>
      <c r="K15" s="410" t="s">
        <v>738</v>
      </c>
      <c r="R15" s="24"/>
      <c r="S15" s="281"/>
      <c r="T15" s="441"/>
      <c r="U15" s="501" t="s">
        <v>2782</v>
      </c>
      <c r="V15" s="504" t="s">
        <v>2783</v>
      </c>
      <c r="W15" s="281"/>
      <c r="Y15" s="261"/>
      <c r="Z15" s="261"/>
      <c r="AA15" s="261"/>
    </row>
    <row r="16" spans="1:27" ht="33" customHeight="1">
      <c r="B16" s="88" t="s">
        <v>717</v>
      </c>
      <c r="C16" s="88" t="s">
        <v>734</v>
      </c>
      <c r="D16" s="88" t="s">
        <v>741</v>
      </c>
      <c r="E16" s="88" t="s">
        <v>716</v>
      </c>
      <c r="F16" s="88" t="s">
        <v>1027</v>
      </c>
      <c r="G16" s="24"/>
      <c r="H16" s="337"/>
      <c r="J16" s="410" t="s">
        <v>717</v>
      </c>
      <c r="K16" s="410" t="s">
        <v>739</v>
      </c>
      <c r="R16" s="24"/>
      <c r="V16" s="504" t="s">
        <v>2784</v>
      </c>
      <c r="Y16" s="261"/>
      <c r="Z16" s="261"/>
      <c r="AA16" s="261"/>
    </row>
    <row r="17" spans="1:27" ht="33" customHeight="1">
      <c r="B17" s="88" t="s">
        <v>724</v>
      </c>
      <c r="C17" s="88" t="s">
        <v>736</v>
      </c>
      <c r="D17" s="88" t="s">
        <v>742</v>
      </c>
      <c r="E17" s="88" t="s">
        <v>723</v>
      </c>
      <c r="F17" s="88" t="s">
        <v>1028</v>
      </c>
      <c r="G17" s="24"/>
      <c r="H17" s="337"/>
      <c r="J17" s="410" t="s">
        <v>724</v>
      </c>
      <c r="K17" s="410" t="s">
        <v>740</v>
      </c>
      <c r="R17" s="597">
        <f>SUM(S17:X17)</f>
        <v>16</v>
      </c>
      <c r="S17" s="578">
        <v>2</v>
      </c>
      <c r="T17" s="578">
        <v>2</v>
      </c>
      <c r="U17" s="578">
        <v>4</v>
      </c>
      <c r="V17" s="578">
        <v>6</v>
      </c>
      <c r="W17" s="578">
        <v>2</v>
      </c>
      <c r="X17" s="578"/>
      <c r="Y17" s="261"/>
      <c r="Z17" s="261"/>
      <c r="AA17" s="261"/>
    </row>
    <row r="18" spans="1:27" ht="33" customHeight="1">
      <c r="B18" s="24"/>
      <c r="C18" s="88" t="s">
        <v>737</v>
      </c>
      <c r="D18" s="24"/>
      <c r="E18" s="24"/>
      <c r="F18" s="88" t="s">
        <v>1029</v>
      </c>
      <c r="G18" s="24"/>
      <c r="H18" s="337"/>
      <c r="J18" s="410" t="s">
        <v>728</v>
      </c>
      <c r="K18" s="410" t="s">
        <v>741</v>
      </c>
      <c r="R18" s="541" t="s">
        <v>900</v>
      </c>
      <c r="S18" s="501" t="s">
        <v>2785</v>
      </c>
      <c r="T18" s="503" t="s">
        <v>2786</v>
      </c>
      <c r="U18" s="504" t="s">
        <v>2787</v>
      </c>
      <c r="V18" s="501" t="s">
        <v>2788</v>
      </c>
      <c r="W18" s="505" t="s">
        <v>6</v>
      </c>
      <c r="X18" s="501" t="s">
        <v>2789</v>
      </c>
      <c r="Z18" s="261"/>
      <c r="AA18" s="261"/>
    </row>
    <row r="19" spans="1:27" ht="33" customHeight="1">
      <c r="B19" s="24"/>
      <c r="C19" s="88" t="s">
        <v>738</v>
      </c>
      <c r="D19" s="24"/>
      <c r="E19" s="24"/>
      <c r="F19" s="24"/>
      <c r="G19" s="24"/>
      <c r="H19" s="337"/>
      <c r="J19" s="410" t="s">
        <v>732</v>
      </c>
      <c r="K19" s="410" t="s">
        <v>742</v>
      </c>
      <c r="R19" s="89"/>
      <c r="S19" s="501" t="s">
        <v>2790</v>
      </c>
      <c r="T19" s="501" t="s">
        <v>2791</v>
      </c>
      <c r="U19" s="501" t="s">
        <v>2792</v>
      </c>
      <c r="V19" s="261"/>
      <c r="W19" s="501" t="s">
        <v>3017</v>
      </c>
      <c r="X19" s="261"/>
      <c r="Z19" s="261"/>
      <c r="AA19" s="261"/>
    </row>
    <row r="20" spans="1:27" ht="33" customHeight="1">
      <c r="H20" s="345"/>
      <c r="J20" s="410" t="s">
        <v>734</v>
      </c>
      <c r="R20" s="89"/>
      <c r="S20" s="441"/>
      <c r="T20" s="501" t="s">
        <v>2793</v>
      </c>
      <c r="U20" s="501" t="s">
        <v>2794</v>
      </c>
      <c r="V20" s="261"/>
      <c r="W20" s="261"/>
      <c r="X20" s="261"/>
      <c r="Z20" s="261"/>
      <c r="AA20" s="261"/>
    </row>
    <row r="21" spans="1:27" ht="33" customHeight="1">
      <c r="A21" s="9">
        <f>SUM(B21:K21)</f>
        <v>14</v>
      </c>
      <c r="B21" s="9">
        <v>4</v>
      </c>
      <c r="C21" s="9">
        <v>6</v>
      </c>
      <c r="D21" s="9">
        <v>4</v>
      </c>
      <c r="E21" s="9">
        <v>0</v>
      </c>
      <c r="F21" s="9">
        <v>0</v>
      </c>
      <c r="H21" s="345"/>
      <c r="J21" s="410" t="s">
        <v>736</v>
      </c>
      <c r="R21" s="89"/>
      <c r="S21" s="261"/>
      <c r="T21" s="501" t="s">
        <v>2795</v>
      </c>
      <c r="U21" s="261"/>
      <c r="V21" s="261"/>
      <c r="W21" s="261"/>
      <c r="X21" s="261"/>
      <c r="Y21" s="261"/>
      <c r="Z21" s="261"/>
      <c r="AA21" s="261"/>
    </row>
    <row r="22" spans="1:27" ht="16.350000000000001" customHeight="1">
      <c r="H22" s="345"/>
      <c r="I22" s="579">
        <f>SUM(J22:K22)</f>
        <v>14</v>
      </c>
      <c r="J22" s="587">
        <v>8</v>
      </c>
      <c r="K22" s="578">
        <v>6</v>
      </c>
      <c r="R22" s="598">
        <f>SUM(S22:Z22)</f>
        <v>26</v>
      </c>
      <c r="S22" s="587">
        <v>4</v>
      </c>
      <c r="T22" s="574">
        <v>8</v>
      </c>
      <c r="U22" s="574">
        <v>6</v>
      </c>
      <c r="V22" s="574">
        <v>2</v>
      </c>
      <c r="W22" s="574">
        <v>4</v>
      </c>
      <c r="X22" s="574">
        <v>2</v>
      </c>
      <c r="Y22" s="574"/>
      <c r="Z22" s="261"/>
      <c r="AA22" s="261"/>
    </row>
    <row r="23" spans="1:27" ht="11.45" customHeight="1">
      <c r="H23" s="345"/>
      <c r="I23" s="383" t="s">
        <v>1072</v>
      </c>
      <c r="J23" s="388">
        <v>44</v>
      </c>
      <c r="K23" s="408">
        <v>12</v>
      </c>
      <c r="L23" s="409"/>
      <c r="R23" s="89"/>
      <c r="X23" s="261"/>
      <c r="Y23" s="261"/>
      <c r="Z23" s="261"/>
      <c r="AA23" s="261"/>
    </row>
    <row r="24" spans="1:27" ht="16.350000000000001" customHeight="1">
      <c r="A24" s="180" t="s">
        <v>1072</v>
      </c>
      <c r="B24" s="208"/>
      <c r="C24" s="208"/>
      <c r="D24" s="208"/>
      <c r="E24" s="208" t="s">
        <v>1042</v>
      </c>
      <c r="F24" s="208" t="s">
        <v>1042</v>
      </c>
      <c r="G24" s="208"/>
      <c r="H24" s="345"/>
      <c r="J24" s="393" t="s">
        <v>1042</v>
      </c>
      <c r="K24" s="393" t="s">
        <v>1042</v>
      </c>
      <c r="R24" s="89"/>
      <c r="X24" s="261"/>
      <c r="Y24" s="261"/>
      <c r="Z24" s="261"/>
      <c r="AA24" s="261"/>
    </row>
    <row r="25" spans="1:27" ht="15.75">
      <c r="A25" s="258" t="s">
        <v>170</v>
      </c>
      <c r="B25" s="23"/>
      <c r="H25" s="345"/>
      <c r="I25" s="258" t="s">
        <v>170</v>
      </c>
      <c r="J25" s="180" t="s">
        <v>1071</v>
      </c>
      <c r="K25" s="23" t="s">
        <v>33</v>
      </c>
      <c r="R25" s="89"/>
      <c r="X25" s="261"/>
      <c r="Y25" s="261"/>
      <c r="Z25" s="261"/>
      <c r="AA25" s="261"/>
    </row>
    <row r="26" spans="1:27" ht="33.75">
      <c r="B26" s="88" t="s">
        <v>747</v>
      </c>
      <c r="C26" s="88" t="s">
        <v>749</v>
      </c>
      <c r="D26" s="88" t="s">
        <v>743</v>
      </c>
      <c r="E26" s="88" t="s">
        <v>751</v>
      </c>
      <c r="F26" s="83" t="s">
        <v>752</v>
      </c>
      <c r="G26" s="88" t="s">
        <v>753</v>
      </c>
      <c r="H26" s="337"/>
      <c r="J26" s="410" t="s">
        <v>747</v>
      </c>
      <c r="K26" s="410" t="s">
        <v>743</v>
      </c>
      <c r="L26" s="213" t="s">
        <v>752</v>
      </c>
      <c r="M26" s="213" t="s">
        <v>1159</v>
      </c>
      <c r="R26" s="541" t="s">
        <v>2944</v>
      </c>
      <c r="S26" s="501" t="s">
        <v>2796</v>
      </c>
      <c r="T26" s="501" t="s">
        <v>2797</v>
      </c>
      <c r="U26" s="501" t="s">
        <v>2798</v>
      </c>
      <c r="V26" s="506" t="s">
        <v>2799</v>
      </c>
      <c r="W26" s="501" t="s">
        <v>2800</v>
      </c>
      <c r="X26" s="261"/>
      <c r="Y26" s="261"/>
      <c r="Z26" s="261"/>
      <c r="AA26" s="261"/>
    </row>
    <row r="27" spans="1:27" ht="33.75">
      <c r="B27" s="88" t="s">
        <v>748</v>
      </c>
      <c r="C27" s="88" t="s">
        <v>750</v>
      </c>
      <c r="D27" s="88" t="s">
        <v>744</v>
      </c>
      <c r="E27" s="88" t="s">
        <v>754</v>
      </c>
      <c r="F27" s="83" t="s">
        <v>755</v>
      </c>
      <c r="G27" s="88" t="s">
        <v>756</v>
      </c>
      <c r="H27" s="337"/>
      <c r="J27" s="410" t="s">
        <v>748</v>
      </c>
      <c r="K27" s="410" t="s">
        <v>744</v>
      </c>
      <c r="L27" s="213" t="s">
        <v>755</v>
      </c>
      <c r="M27" s="213" t="s">
        <v>1160</v>
      </c>
      <c r="R27" s="89"/>
      <c r="S27" s="501" t="s">
        <v>2801</v>
      </c>
      <c r="T27" s="441"/>
      <c r="U27" s="281"/>
      <c r="V27" s="506" t="s">
        <v>2802</v>
      </c>
      <c r="W27" s="501" t="s">
        <v>2803</v>
      </c>
      <c r="X27" s="261"/>
      <c r="Y27" s="261"/>
      <c r="Z27" s="261"/>
      <c r="AA27" s="261"/>
    </row>
    <row r="28" spans="1:27" ht="33.75">
      <c r="D28" s="88" t="s">
        <v>745</v>
      </c>
      <c r="E28" s="24"/>
      <c r="F28" s="83" t="s">
        <v>757</v>
      </c>
      <c r="G28" s="90" t="s">
        <v>758</v>
      </c>
      <c r="H28" s="337"/>
      <c r="J28" s="410" t="s">
        <v>749</v>
      </c>
      <c r="K28" s="410" t="s">
        <v>745</v>
      </c>
      <c r="L28" s="213" t="s">
        <v>757</v>
      </c>
      <c r="M28" s="213" t="s">
        <v>1161</v>
      </c>
      <c r="R28" s="89"/>
      <c r="S28" s="261"/>
      <c r="T28" s="261"/>
      <c r="U28" s="261"/>
      <c r="V28" s="506" t="s">
        <v>2804</v>
      </c>
      <c r="W28" s="501" t="s">
        <v>2805</v>
      </c>
    </row>
    <row r="29" spans="1:27" ht="31.35" customHeight="1">
      <c r="D29" s="88" t="s">
        <v>746</v>
      </c>
      <c r="E29" s="24"/>
      <c r="F29" s="83" t="s">
        <v>759</v>
      </c>
      <c r="G29" s="24"/>
      <c r="H29" s="337"/>
      <c r="J29" s="410" t="s">
        <v>750</v>
      </c>
      <c r="K29" s="410" t="s">
        <v>746</v>
      </c>
      <c r="L29" s="213" t="s">
        <v>759</v>
      </c>
      <c r="M29" s="213" t="s">
        <v>1162</v>
      </c>
      <c r="R29" s="89"/>
      <c r="S29" s="261"/>
      <c r="T29" s="261"/>
      <c r="U29" s="261"/>
      <c r="V29" s="313" t="s">
        <v>2806</v>
      </c>
      <c r="W29" s="501" t="s">
        <v>2807</v>
      </c>
    </row>
    <row r="30" spans="1:27" ht="33.75">
      <c r="D30" s="24"/>
      <c r="E30" s="24"/>
      <c r="F30" s="83" t="s">
        <v>760</v>
      </c>
      <c r="G30" s="24"/>
      <c r="H30" s="337"/>
      <c r="J30" s="410" t="s">
        <v>751</v>
      </c>
      <c r="K30" s="410" t="s">
        <v>753</v>
      </c>
      <c r="L30" s="213" t="s">
        <v>760</v>
      </c>
      <c r="R30" s="24"/>
      <c r="S30" s="261"/>
      <c r="T30" s="261"/>
      <c r="U30" s="261"/>
      <c r="V30" s="313" t="s">
        <v>2808</v>
      </c>
      <c r="W30" s="281"/>
    </row>
    <row r="31" spans="1:27" ht="33.75">
      <c r="A31" s="24"/>
      <c r="D31" s="24"/>
      <c r="E31" s="24"/>
      <c r="F31" s="83" t="s">
        <v>761</v>
      </c>
      <c r="G31" s="24"/>
      <c r="H31" s="337"/>
      <c r="J31" s="410" t="s">
        <v>754</v>
      </c>
      <c r="K31" s="410" t="s">
        <v>756</v>
      </c>
      <c r="L31" s="213" t="s">
        <v>761</v>
      </c>
      <c r="R31" s="24"/>
      <c r="S31" s="24"/>
      <c r="T31" s="24"/>
      <c r="U31" s="17"/>
      <c r="V31" s="17"/>
      <c r="W31" s="24"/>
    </row>
    <row r="32" spans="1:27" ht="33.75">
      <c r="H32" s="345"/>
      <c r="K32" s="90" t="s">
        <v>758</v>
      </c>
      <c r="R32" s="24"/>
      <c r="S32" s="24"/>
      <c r="T32" s="24"/>
      <c r="U32" s="17"/>
      <c r="V32" s="17"/>
      <c r="W32" s="24"/>
    </row>
    <row r="33" spans="1:24" ht="12.75">
      <c r="A33" s="9">
        <f>SUM(B33:K33)</f>
        <v>55</v>
      </c>
      <c r="B33" s="9">
        <v>2</v>
      </c>
      <c r="C33" s="9">
        <v>2</v>
      </c>
      <c r="D33" s="9">
        <v>4</v>
      </c>
      <c r="E33" s="9">
        <v>2</v>
      </c>
      <c r="F33" s="9">
        <v>6</v>
      </c>
      <c r="G33" s="9">
        <v>3</v>
      </c>
      <c r="H33" s="345"/>
      <c r="I33" s="579">
        <f>SUM(J33:M33)</f>
        <v>23</v>
      </c>
      <c r="J33" s="578">
        <v>6</v>
      </c>
      <c r="K33" s="578">
        <v>7</v>
      </c>
      <c r="L33" s="578">
        <v>6</v>
      </c>
      <c r="M33" s="578">
        <v>4</v>
      </c>
      <c r="R33" s="597">
        <f>SUM(S33:X33)</f>
        <v>26</v>
      </c>
      <c r="S33" s="575">
        <v>4</v>
      </c>
      <c r="T33" s="575">
        <v>2</v>
      </c>
      <c r="U33" s="587">
        <v>2</v>
      </c>
      <c r="V33" s="587">
        <v>10</v>
      </c>
      <c r="W33" s="575">
        <v>8</v>
      </c>
      <c r="X33" s="578"/>
    </row>
    <row r="34" spans="1:24" ht="14.1" customHeight="1">
      <c r="A34" s="180" t="s">
        <v>1072</v>
      </c>
      <c r="B34" s="208"/>
      <c r="C34" s="208"/>
      <c r="D34" s="208"/>
      <c r="E34" s="208" t="s">
        <v>1042</v>
      </c>
      <c r="F34" s="208" t="s">
        <v>1042</v>
      </c>
      <c r="G34" s="208"/>
      <c r="H34" s="345"/>
      <c r="I34" s="180" t="s">
        <v>1072</v>
      </c>
      <c r="J34" s="179">
        <v>39</v>
      </c>
      <c r="K34" s="179">
        <v>50</v>
      </c>
      <c r="L34" s="179">
        <v>48</v>
      </c>
      <c r="M34" s="179">
        <v>48</v>
      </c>
      <c r="R34" s="24"/>
      <c r="S34" s="24"/>
      <c r="T34" s="24"/>
      <c r="U34" s="24"/>
      <c r="V34" s="24"/>
      <c r="W34" s="24"/>
    </row>
    <row r="35" spans="1:24" ht="18.75">
      <c r="H35" s="345"/>
      <c r="I35" s="490">
        <f>I33+I22+I10</f>
        <v>81</v>
      </c>
      <c r="J35" s="393" t="s">
        <v>1042</v>
      </c>
      <c r="K35" s="393" t="s">
        <v>1042</v>
      </c>
      <c r="L35" s="393" t="s">
        <v>1042</v>
      </c>
      <c r="M35" s="393" t="s">
        <v>1042</v>
      </c>
      <c r="R35" s="557">
        <f>R33+R22+R17+R11+R5</f>
        <v>100</v>
      </c>
      <c r="S35" s="24"/>
      <c r="T35" s="24"/>
      <c r="U35" s="24"/>
      <c r="V35" s="24"/>
      <c r="W35" s="24"/>
    </row>
    <row r="36" spans="1:24" ht="51" customHeight="1">
      <c r="I36" s="555" t="s">
        <v>2946</v>
      </c>
      <c r="R36" s="556" t="s">
        <v>2947</v>
      </c>
      <c r="S36" s="38"/>
      <c r="T36" s="38"/>
      <c r="U36" s="38"/>
      <c r="V36" s="38"/>
      <c r="W36" s="24"/>
    </row>
    <row r="37" spans="1:24" ht="15.75">
      <c r="R37" s="78"/>
      <c r="S37" s="38"/>
      <c r="T37" s="38"/>
      <c r="U37" s="38"/>
      <c r="V37" s="38"/>
      <c r="W37" s="24"/>
    </row>
    <row r="38" spans="1:24" ht="15">
      <c r="R38" s="38"/>
      <c r="S38" s="38"/>
      <c r="T38" s="38"/>
      <c r="U38" s="38"/>
      <c r="V38" s="38"/>
      <c r="W38" s="24"/>
    </row>
    <row r="39" spans="1:24" ht="15.75">
      <c r="R39" s="77"/>
      <c r="S39" s="38"/>
      <c r="T39" s="38"/>
      <c r="U39" s="38"/>
      <c r="V39" s="38"/>
      <c r="W39" s="24"/>
    </row>
    <row r="40" spans="1:24" ht="15">
      <c r="R40" s="51"/>
      <c r="S40" s="51"/>
      <c r="T40" s="51"/>
      <c r="U40" s="51"/>
      <c r="V40" s="51"/>
    </row>
    <row r="41" spans="1:24" ht="15">
      <c r="R41" s="51"/>
      <c r="S41" s="51"/>
      <c r="T41" s="51"/>
      <c r="U41" s="51"/>
      <c r="V41" s="5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13F01-CA8D-4062-A904-AA7CBC098C8B}">
  <sheetPr>
    <tabColor theme="4"/>
  </sheetPr>
  <dimension ref="A1:U24"/>
  <sheetViews>
    <sheetView tabSelected="1" topLeftCell="K1" workbookViewId="0">
      <selection activeCell="V9" sqref="V9"/>
    </sheetView>
  </sheetViews>
  <sheetFormatPr defaultColWidth="13.25" defaultRowHeight="15.75" customHeight="1"/>
  <cols>
    <col min="1" max="1" width="13.25" style="1002"/>
    <col min="2" max="8" width="0" style="1002" hidden="1" customWidth="1"/>
    <col min="9" max="17" width="13.25" style="1002"/>
    <col min="18" max="18" width="18.5" style="1002" customWidth="1"/>
    <col min="19" max="19" width="17.5" style="1002" customWidth="1"/>
    <col min="20" max="20" width="18.625" style="1002" customWidth="1"/>
    <col min="21" max="21" width="16.5" style="1002" customWidth="1"/>
    <col min="22" max="16384" width="13.25" style="1002"/>
  </cols>
  <sheetData>
    <row r="1" spans="1:21" ht="12" thickBot="1">
      <c r="A1" s="1000" t="s">
        <v>1824</v>
      </c>
      <c r="B1" s="1000" t="s">
        <v>3897</v>
      </c>
      <c r="C1" s="1000"/>
      <c r="D1" s="1000"/>
      <c r="E1" s="1000"/>
      <c r="F1" s="1000"/>
      <c r="G1" s="1000"/>
      <c r="H1" s="1000"/>
      <c r="I1" s="1000"/>
      <c r="J1" s="1001" t="s">
        <v>1071</v>
      </c>
      <c r="K1" s="1000"/>
      <c r="L1" s="1000"/>
      <c r="M1" s="1000"/>
      <c r="N1" s="1000"/>
      <c r="O1" s="1000"/>
      <c r="P1" s="1000"/>
      <c r="Q1" s="1000"/>
      <c r="R1" s="1000"/>
    </row>
    <row r="2" spans="1:21" ht="33" customHeight="1" thickBot="1">
      <c r="A2" s="1003"/>
      <c r="B2" s="1004" t="s">
        <v>3898</v>
      </c>
      <c r="C2" s="1004" t="s">
        <v>3899</v>
      </c>
      <c r="D2" s="1004" t="s">
        <v>3900</v>
      </c>
      <c r="E2" s="1004" t="s">
        <v>3901</v>
      </c>
      <c r="F2" s="1004" t="s">
        <v>3902</v>
      </c>
      <c r="G2" s="1004" t="s">
        <v>3903</v>
      </c>
      <c r="J2" s="1004" t="s">
        <v>3898</v>
      </c>
      <c r="K2" s="1004" t="s">
        <v>3904</v>
      </c>
      <c r="L2" s="1004" t="s">
        <v>3905</v>
      </c>
      <c r="M2" s="1004" t="s">
        <v>3906</v>
      </c>
      <c r="N2" s="1004" t="s">
        <v>3907</v>
      </c>
      <c r="O2" s="1004" t="s">
        <v>3902</v>
      </c>
      <c r="P2" s="1004" t="s">
        <v>3903</v>
      </c>
      <c r="R2" s="1005" t="s">
        <v>3908</v>
      </c>
      <c r="S2" s="1005" t="s">
        <v>3909</v>
      </c>
      <c r="T2" s="1005" t="s">
        <v>3910</v>
      </c>
      <c r="U2" s="1005" t="s">
        <v>3911</v>
      </c>
    </row>
    <row r="3" spans="1:21" ht="32.25" customHeight="1" thickBot="1">
      <c r="A3" s="1003"/>
      <c r="B3" s="1004" t="s">
        <v>3912</v>
      </c>
      <c r="C3" s="1004" t="s">
        <v>3913</v>
      </c>
      <c r="D3" s="1004" t="s">
        <v>3914</v>
      </c>
      <c r="E3" s="1004" t="s">
        <v>3915</v>
      </c>
      <c r="F3" s="1004" t="s">
        <v>3916</v>
      </c>
      <c r="G3" s="1004" t="s">
        <v>3917</v>
      </c>
      <c r="J3" s="1004" t="s">
        <v>3912</v>
      </c>
      <c r="K3" s="1004" t="s">
        <v>3918</v>
      </c>
      <c r="L3" s="1004" t="s">
        <v>3919</v>
      </c>
      <c r="M3" s="1004" t="s">
        <v>3920</v>
      </c>
      <c r="N3" s="1004" t="s">
        <v>3921</v>
      </c>
      <c r="O3" s="1004" t="s">
        <v>3916</v>
      </c>
      <c r="P3" s="1004" t="s">
        <v>3917</v>
      </c>
      <c r="R3" s="1005" t="s">
        <v>3922</v>
      </c>
      <c r="S3" s="1005" t="s">
        <v>3923</v>
      </c>
      <c r="T3" s="1005" t="s">
        <v>3924</v>
      </c>
      <c r="U3" s="1005" t="s">
        <v>3925</v>
      </c>
    </row>
    <row r="4" spans="1:21" ht="33" customHeight="1" thickBot="1">
      <c r="A4" s="1003"/>
      <c r="B4" s="1004" t="s">
        <v>3926</v>
      </c>
      <c r="C4" s="1004" t="s">
        <v>3927</v>
      </c>
      <c r="D4" s="1004" t="s">
        <v>3928</v>
      </c>
      <c r="E4" s="1004" t="s">
        <v>3907</v>
      </c>
      <c r="F4" s="1004" t="s">
        <v>3929</v>
      </c>
      <c r="G4" s="1004" t="s">
        <v>3930</v>
      </c>
      <c r="J4" s="1004" t="s">
        <v>3926</v>
      </c>
      <c r="K4" s="1004" t="s">
        <v>3899</v>
      </c>
      <c r="L4" s="1004" t="s">
        <v>3900</v>
      </c>
      <c r="M4" s="1004" t="s">
        <v>3931</v>
      </c>
      <c r="N4" s="1004" t="s">
        <v>3932</v>
      </c>
      <c r="O4" s="1004" t="s">
        <v>3929</v>
      </c>
      <c r="P4" s="1004" t="s">
        <v>3930</v>
      </c>
      <c r="R4" s="1005" t="s">
        <v>3933</v>
      </c>
      <c r="S4" s="1005" t="s">
        <v>3934</v>
      </c>
      <c r="T4" s="1005" t="s">
        <v>3935</v>
      </c>
      <c r="U4" s="1005" t="s">
        <v>3936</v>
      </c>
    </row>
    <row r="5" spans="1:21" ht="32.25" customHeight="1" thickBot="1">
      <c r="A5" s="1003"/>
      <c r="B5" s="1004" t="s">
        <v>3937</v>
      </c>
      <c r="C5" s="1004" t="s">
        <v>3938</v>
      </c>
      <c r="D5" s="1004" t="s">
        <v>3939</v>
      </c>
      <c r="E5" s="1004" t="s">
        <v>3921</v>
      </c>
      <c r="F5" s="1004" t="s">
        <v>3940</v>
      </c>
      <c r="G5" s="1004" t="s">
        <v>3941</v>
      </c>
      <c r="J5" s="1004" t="s">
        <v>3937</v>
      </c>
      <c r="K5" s="1004" t="s">
        <v>3913</v>
      </c>
      <c r="L5" s="1004" t="s">
        <v>3914</v>
      </c>
      <c r="M5" s="1004" t="s">
        <v>3942</v>
      </c>
      <c r="N5" s="1004" t="s">
        <v>3943</v>
      </c>
      <c r="O5" s="1004" t="s">
        <v>3940</v>
      </c>
      <c r="P5" s="1004" t="s">
        <v>3941</v>
      </c>
      <c r="R5" s="1005" t="s">
        <v>3944</v>
      </c>
      <c r="S5" s="1005" t="s">
        <v>3945</v>
      </c>
      <c r="T5" s="1005" t="s">
        <v>3946</v>
      </c>
      <c r="U5" s="1005" t="s">
        <v>3947</v>
      </c>
    </row>
    <row r="6" spans="1:21" ht="32.25" customHeight="1" thickBot="1">
      <c r="A6" s="1003"/>
      <c r="B6" s="1004" t="s">
        <v>3948</v>
      </c>
      <c r="C6" s="1004" t="s">
        <v>3949</v>
      </c>
      <c r="D6" s="1004" t="s">
        <v>3906</v>
      </c>
      <c r="E6" s="1004" t="s">
        <v>3932</v>
      </c>
      <c r="F6" s="1004" t="s">
        <v>3950</v>
      </c>
      <c r="G6" s="1004" t="s">
        <v>3951</v>
      </c>
      <c r="J6" s="1004" t="s">
        <v>3948</v>
      </c>
      <c r="K6" s="1004" t="s">
        <v>3927</v>
      </c>
      <c r="L6" s="1004" t="s">
        <v>3928</v>
      </c>
      <c r="M6" s="1004" t="s">
        <v>3901</v>
      </c>
      <c r="N6" s="1004" t="s">
        <v>3952</v>
      </c>
      <c r="O6" s="1004" t="s">
        <v>3950</v>
      </c>
      <c r="P6" s="1004" t="s">
        <v>3951</v>
      </c>
      <c r="R6" s="1005" t="s">
        <v>3953</v>
      </c>
      <c r="S6" s="1005" t="s">
        <v>3954</v>
      </c>
      <c r="T6" s="1005" t="s">
        <v>3955</v>
      </c>
    </row>
    <row r="7" spans="1:21" ht="32.25" customHeight="1" thickBot="1">
      <c r="A7" s="1003"/>
      <c r="B7" s="1004" t="s">
        <v>3956</v>
      </c>
      <c r="C7" s="1004" t="s">
        <v>3957</v>
      </c>
      <c r="D7" s="1004" t="s">
        <v>3920</v>
      </c>
      <c r="E7" s="1004" t="s">
        <v>3943</v>
      </c>
      <c r="F7" s="1004" t="s">
        <v>3958</v>
      </c>
      <c r="G7" s="1004" t="s">
        <v>3959</v>
      </c>
      <c r="J7" s="1004" t="s">
        <v>3956</v>
      </c>
      <c r="K7" s="1004" t="s">
        <v>3938</v>
      </c>
      <c r="L7" s="1004" t="s">
        <v>3939</v>
      </c>
      <c r="M7" s="1004" t="s">
        <v>3915</v>
      </c>
      <c r="N7" s="1004" t="s">
        <v>3960</v>
      </c>
      <c r="O7" s="1004" t="s">
        <v>3958</v>
      </c>
      <c r="P7" s="1004" t="s">
        <v>3959</v>
      </c>
      <c r="R7" s="1005" t="s">
        <v>3961</v>
      </c>
      <c r="T7" s="1005" t="s">
        <v>3962</v>
      </c>
    </row>
    <row r="8" spans="1:21" ht="32.25" customHeight="1" thickBot="1">
      <c r="A8" s="1003"/>
      <c r="B8" s="1004" t="s">
        <v>3904</v>
      </c>
      <c r="C8" s="1004" t="s">
        <v>3905</v>
      </c>
      <c r="D8" s="1004" t="s">
        <v>3931</v>
      </c>
      <c r="E8" s="1004" t="s">
        <v>3952</v>
      </c>
      <c r="F8" s="1004" t="s">
        <v>3963</v>
      </c>
      <c r="G8" s="1004" t="s">
        <v>3964</v>
      </c>
      <c r="J8" s="1006"/>
      <c r="K8" s="1004" t="s">
        <v>3949</v>
      </c>
      <c r="O8" s="1004" t="s">
        <v>3963</v>
      </c>
      <c r="P8" s="1004" t="s">
        <v>3964</v>
      </c>
      <c r="R8" s="1005" t="s">
        <v>3965</v>
      </c>
      <c r="T8" s="1005" t="s">
        <v>3966</v>
      </c>
    </row>
    <row r="9" spans="1:21" ht="32.25" customHeight="1">
      <c r="A9" s="1003"/>
      <c r="B9" s="1004" t="s">
        <v>3918</v>
      </c>
      <c r="C9" s="1004" t="s">
        <v>3919</v>
      </c>
      <c r="D9" s="1004" t="s">
        <v>3942</v>
      </c>
      <c r="E9" s="1004" t="s">
        <v>3960</v>
      </c>
      <c r="F9" s="1004" t="s">
        <v>3967</v>
      </c>
      <c r="G9" s="1004" t="s">
        <v>3968</v>
      </c>
      <c r="J9" s="1006"/>
      <c r="K9" s="1004" t="s">
        <v>3957</v>
      </c>
      <c r="O9" s="1004" t="s">
        <v>3967</v>
      </c>
      <c r="P9" s="1004" t="s">
        <v>3968</v>
      </c>
      <c r="R9" s="1005" t="s">
        <v>3969</v>
      </c>
    </row>
    <row r="10" spans="1:21" ht="11.45" customHeight="1">
      <c r="A10" s="1002">
        <f>SUM(B10:G10)</f>
        <v>48</v>
      </c>
      <c r="B10" s="1007">
        <v>8</v>
      </c>
      <c r="C10" s="1007">
        <v>8</v>
      </c>
      <c r="D10" s="1007">
        <v>8</v>
      </c>
      <c r="E10" s="1007">
        <v>8</v>
      </c>
      <c r="F10" s="1007">
        <v>8</v>
      </c>
      <c r="G10" s="1007">
        <v>8</v>
      </c>
      <c r="I10" s="1002">
        <f>SUM(J10:P10)</f>
        <v>48</v>
      </c>
      <c r="J10" s="1002">
        <v>6</v>
      </c>
      <c r="K10" s="1002">
        <v>8</v>
      </c>
      <c r="L10" s="1002">
        <v>6</v>
      </c>
      <c r="M10" s="1002">
        <v>6</v>
      </c>
      <c r="N10" s="1002">
        <v>6</v>
      </c>
      <c r="O10" s="1002">
        <v>8</v>
      </c>
      <c r="P10" s="1002">
        <v>8</v>
      </c>
    </row>
    <row r="11" spans="1:21" s="1010" customFormat="1" ht="11.45" customHeight="1">
      <c r="A11" s="1008" t="s">
        <v>1072</v>
      </c>
      <c r="B11" s="1009" t="s">
        <v>1042</v>
      </c>
      <c r="C11" s="1009" t="s">
        <v>1042</v>
      </c>
      <c r="D11" s="1009" t="s">
        <v>1042</v>
      </c>
      <c r="E11" s="1009" t="s">
        <v>1042</v>
      </c>
      <c r="F11" s="1009" t="s">
        <v>1042</v>
      </c>
      <c r="G11" s="1009" t="s">
        <v>1042</v>
      </c>
      <c r="J11" s="1008">
        <v>36</v>
      </c>
      <c r="K11" s="1008">
        <v>42</v>
      </c>
      <c r="L11" s="1008">
        <v>46</v>
      </c>
      <c r="M11" s="1008">
        <v>2</v>
      </c>
      <c r="N11" s="1008">
        <v>5</v>
      </c>
      <c r="O11" s="1008">
        <v>17</v>
      </c>
      <c r="P11" s="1008">
        <v>21</v>
      </c>
    </row>
    <row r="12" spans="1:21" ht="32.25" customHeight="1"/>
    <row r="13" spans="1:21" ht="15.75" customHeight="1">
      <c r="A13" s="1011" t="s">
        <v>1824</v>
      </c>
      <c r="B13" s="1011" t="s">
        <v>3970</v>
      </c>
      <c r="C13" s="1011"/>
      <c r="D13" s="1011"/>
      <c r="E13" s="1011"/>
      <c r="F13" s="1011"/>
      <c r="G13" s="1011"/>
      <c r="H13" s="1011"/>
      <c r="J13" s="1001" t="s">
        <v>1071</v>
      </c>
    </row>
    <row r="14" spans="1:21" ht="33" customHeight="1">
      <c r="A14" s="1012"/>
      <c r="B14" s="1013" t="s">
        <v>3971</v>
      </c>
      <c r="C14" s="1013" t="s">
        <v>3972</v>
      </c>
      <c r="D14" s="1013" t="s">
        <v>3973</v>
      </c>
      <c r="E14" s="1013" t="s">
        <v>3974</v>
      </c>
      <c r="F14" s="1013" t="s">
        <v>3975</v>
      </c>
      <c r="G14" s="1013" t="s">
        <v>3976</v>
      </c>
      <c r="H14" s="1013" t="s">
        <v>3977</v>
      </c>
      <c r="J14" s="1014" t="s">
        <v>3971</v>
      </c>
      <c r="K14" s="1013" t="s">
        <v>3972</v>
      </c>
      <c r="L14" s="1013" t="s">
        <v>3973</v>
      </c>
      <c r="M14" s="1013" t="s">
        <v>3974</v>
      </c>
      <c r="N14" s="1013" t="s">
        <v>3975</v>
      </c>
      <c r="O14" s="1013" t="s">
        <v>3976</v>
      </c>
      <c r="P14" s="1013" t="s">
        <v>3977</v>
      </c>
    </row>
    <row r="15" spans="1:21" ht="33" customHeight="1">
      <c r="A15" s="1012"/>
      <c r="B15" s="1013" t="s">
        <v>3978</v>
      </c>
      <c r="C15" s="1013" t="s">
        <v>3979</v>
      </c>
      <c r="D15" s="1013" t="s">
        <v>3980</v>
      </c>
      <c r="E15" s="1013" t="s">
        <v>3981</v>
      </c>
      <c r="F15" s="1013" t="s">
        <v>3982</v>
      </c>
      <c r="G15" s="1013" t="s">
        <v>3983</v>
      </c>
      <c r="H15" s="1013" t="s">
        <v>3984</v>
      </c>
      <c r="J15" s="1014" t="s">
        <v>3978</v>
      </c>
      <c r="K15" s="1013" t="s">
        <v>3979</v>
      </c>
      <c r="L15" s="1013" t="s">
        <v>3980</v>
      </c>
      <c r="M15" s="1013" t="s">
        <v>3981</v>
      </c>
      <c r="N15" s="1013" t="s">
        <v>3982</v>
      </c>
      <c r="O15" s="1013" t="s">
        <v>3983</v>
      </c>
      <c r="P15" s="1013" t="s">
        <v>3984</v>
      </c>
    </row>
    <row r="16" spans="1:21" ht="33" customHeight="1">
      <c r="A16" s="1012"/>
      <c r="B16" s="1013" t="s">
        <v>3985</v>
      </c>
      <c r="C16" s="1013" t="s">
        <v>3986</v>
      </c>
      <c r="D16" s="1013" t="s">
        <v>3987</v>
      </c>
      <c r="E16" s="1013" t="s">
        <v>3988</v>
      </c>
      <c r="F16" s="1013" t="s">
        <v>3989</v>
      </c>
      <c r="G16" s="1013" t="s">
        <v>3990</v>
      </c>
      <c r="H16" s="1013" t="s">
        <v>3991</v>
      </c>
      <c r="J16" s="1014" t="s">
        <v>3985</v>
      </c>
      <c r="K16" s="1013" t="s">
        <v>3986</v>
      </c>
      <c r="L16" s="1013" t="s">
        <v>3987</v>
      </c>
      <c r="M16" s="1013" t="s">
        <v>3988</v>
      </c>
      <c r="N16" s="1013" t="s">
        <v>3989</v>
      </c>
      <c r="O16" s="1013" t="s">
        <v>3990</v>
      </c>
      <c r="P16" s="1013" t="s">
        <v>3991</v>
      </c>
    </row>
    <row r="17" spans="1:16" ht="33" customHeight="1">
      <c r="A17" s="1012"/>
      <c r="B17" s="1013" t="s">
        <v>3992</v>
      </c>
      <c r="C17" s="1013" t="s">
        <v>3993</v>
      </c>
      <c r="D17" s="1013" t="s">
        <v>3994</v>
      </c>
      <c r="E17" s="1013" t="s">
        <v>3995</v>
      </c>
      <c r="F17" s="1013" t="s">
        <v>3996</v>
      </c>
      <c r="G17" s="1013" t="s">
        <v>3997</v>
      </c>
      <c r="H17" s="1013" t="s">
        <v>3998</v>
      </c>
      <c r="J17" s="1014" t="s">
        <v>3992</v>
      </c>
      <c r="K17" s="1013" t="s">
        <v>3993</v>
      </c>
      <c r="L17" s="1013" t="s">
        <v>3994</v>
      </c>
      <c r="M17" s="1013" t="s">
        <v>3995</v>
      </c>
      <c r="N17" s="1013" t="s">
        <v>3996</v>
      </c>
      <c r="O17" s="1013" t="s">
        <v>3997</v>
      </c>
      <c r="P17" s="1013" t="s">
        <v>3998</v>
      </c>
    </row>
    <row r="18" spans="1:16" ht="33" customHeight="1">
      <c r="A18" s="1012"/>
      <c r="B18" s="1013" t="s">
        <v>3999</v>
      </c>
      <c r="C18" s="1013" t="s">
        <v>4000</v>
      </c>
      <c r="D18" s="1013" t="s">
        <v>4001</v>
      </c>
      <c r="E18" s="1013" t="s">
        <v>4002</v>
      </c>
      <c r="F18" s="1013" t="s">
        <v>4003</v>
      </c>
      <c r="G18" s="1013" t="s">
        <v>4004</v>
      </c>
      <c r="H18" s="1013" t="s">
        <v>4005</v>
      </c>
      <c r="J18" s="1014" t="s">
        <v>3999</v>
      </c>
      <c r="K18" s="1013" t="s">
        <v>4000</v>
      </c>
      <c r="L18" s="1013" t="s">
        <v>4001</v>
      </c>
      <c r="M18" s="1013" t="s">
        <v>4002</v>
      </c>
      <c r="N18" s="1013" t="s">
        <v>4003</v>
      </c>
      <c r="O18" s="1013" t="s">
        <v>4004</v>
      </c>
      <c r="P18" s="1013" t="s">
        <v>4005</v>
      </c>
    </row>
    <row r="19" spans="1:16" ht="33" customHeight="1">
      <c r="A19" s="1012"/>
      <c r="B19" s="1013" t="s">
        <v>4006</v>
      </c>
      <c r="C19" s="1013" t="s">
        <v>4007</v>
      </c>
      <c r="D19" s="1013" t="s">
        <v>4008</v>
      </c>
      <c r="E19" s="1013" t="s">
        <v>4009</v>
      </c>
      <c r="F19" s="1013" t="s">
        <v>4010</v>
      </c>
      <c r="G19" s="1013" t="s">
        <v>4011</v>
      </c>
      <c r="H19" s="1013" t="s">
        <v>4012</v>
      </c>
      <c r="J19" s="1014" t="s">
        <v>4006</v>
      </c>
      <c r="K19" s="1013" t="s">
        <v>4007</v>
      </c>
      <c r="L19" s="1013" t="s">
        <v>4008</v>
      </c>
      <c r="M19" s="1013" t="s">
        <v>4009</v>
      </c>
      <c r="N19" s="1013" t="s">
        <v>4010</v>
      </c>
      <c r="O19" s="1013" t="s">
        <v>4011</v>
      </c>
      <c r="P19" s="1013" t="s">
        <v>4012</v>
      </c>
    </row>
    <row r="20" spans="1:16" ht="33" customHeight="1">
      <c r="A20" s="1012"/>
      <c r="B20" s="1013" t="s">
        <v>4013</v>
      </c>
      <c r="C20" s="1013" t="s">
        <v>4014</v>
      </c>
      <c r="D20" s="1013" t="s">
        <v>4015</v>
      </c>
      <c r="E20" s="1013" t="s">
        <v>4016</v>
      </c>
      <c r="F20" s="1013" t="s">
        <v>4017</v>
      </c>
      <c r="G20" s="1013" t="s">
        <v>4018</v>
      </c>
      <c r="H20" s="1013" t="s">
        <v>4019</v>
      </c>
      <c r="J20" s="1014" t="s">
        <v>4013</v>
      </c>
      <c r="K20" s="1013" t="s">
        <v>4014</v>
      </c>
      <c r="L20" s="1013" t="s">
        <v>4015</v>
      </c>
      <c r="M20" s="1013" t="s">
        <v>4016</v>
      </c>
      <c r="N20" s="1013" t="s">
        <v>4017</v>
      </c>
      <c r="O20" s="1013" t="s">
        <v>4018</v>
      </c>
      <c r="P20" s="1013" t="s">
        <v>4019</v>
      </c>
    </row>
    <row r="21" spans="1:16" ht="33" customHeight="1">
      <c r="A21" s="1012"/>
      <c r="B21" s="1015" t="s">
        <v>4020</v>
      </c>
      <c r="C21" s="1015" t="s">
        <v>4021</v>
      </c>
      <c r="D21" s="1015" t="s">
        <v>4022</v>
      </c>
      <c r="E21" s="1015" t="s">
        <v>4023</v>
      </c>
      <c r="F21" s="1015" t="s">
        <v>4024</v>
      </c>
      <c r="G21" s="1015" t="s">
        <v>4025</v>
      </c>
      <c r="H21" s="1015" t="s">
        <v>4026</v>
      </c>
      <c r="J21" s="1016" t="s">
        <v>4020</v>
      </c>
      <c r="K21" s="1015" t="s">
        <v>4021</v>
      </c>
      <c r="L21" s="1015" t="s">
        <v>4022</v>
      </c>
      <c r="M21" s="1015" t="s">
        <v>4023</v>
      </c>
      <c r="N21" s="1015" t="s">
        <v>4024</v>
      </c>
      <c r="O21" s="1015" t="s">
        <v>4025</v>
      </c>
      <c r="P21" s="1015" t="s">
        <v>4026</v>
      </c>
    </row>
    <row r="22" spans="1:16" ht="15.75" customHeight="1">
      <c r="A22" s="1012">
        <f>SUM(B22:H22)</f>
        <v>56</v>
      </c>
      <c r="B22" s="1017">
        <v>8</v>
      </c>
      <c r="C22" s="1018">
        <v>8</v>
      </c>
      <c r="D22" s="1018">
        <v>8</v>
      </c>
      <c r="E22" s="1019">
        <v>8</v>
      </c>
      <c r="F22" s="1018">
        <v>8</v>
      </c>
      <c r="G22" s="1018">
        <v>8</v>
      </c>
      <c r="H22" s="1017">
        <v>8</v>
      </c>
      <c r="I22" s="1020">
        <f>SUM(J22:P22)</f>
        <v>56</v>
      </c>
      <c r="J22" s="1021">
        <v>8</v>
      </c>
      <c r="K22" s="1021">
        <v>8</v>
      </c>
      <c r="L22" s="1021">
        <v>8</v>
      </c>
      <c r="M22" s="1021">
        <v>8</v>
      </c>
      <c r="N22" s="1021">
        <v>8</v>
      </c>
      <c r="O22" s="1021">
        <v>8</v>
      </c>
      <c r="P22" s="1021">
        <v>8</v>
      </c>
    </row>
    <row r="23" spans="1:16" s="1023" customFormat="1" ht="15.75" customHeight="1">
      <c r="A23" s="1008" t="s">
        <v>1072</v>
      </c>
      <c r="B23" s="1022" t="s">
        <v>1042</v>
      </c>
      <c r="C23" s="1022" t="s">
        <v>1042</v>
      </c>
      <c r="D23" s="1022" t="s">
        <v>1042</v>
      </c>
      <c r="E23" s="1022" t="s">
        <v>1042</v>
      </c>
      <c r="F23" s="1022" t="s">
        <v>1042</v>
      </c>
      <c r="G23" s="1022" t="s">
        <v>1042</v>
      </c>
      <c r="H23" s="1022" t="s">
        <v>1042</v>
      </c>
      <c r="J23" s="1008">
        <v>41</v>
      </c>
      <c r="K23" s="1008">
        <v>47</v>
      </c>
      <c r="L23" s="1008">
        <v>2</v>
      </c>
      <c r="M23" s="1008">
        <v>7</v>
      </c>
      <c r="N23" s="1008">
        <v>14</v>
      </c>
      <c r="O23" s="1008">
        <v>21</v>
      </c>
      <c r="P23" s="1008">
        <v>27</v>
      </c>
    </row>
    <row r="24" spans="1:16" ht="15.75" customHeight="1">
      <c r="J24" s="1002" t="s">
        <v>4027</v>
      </c>
      <c r="K24" s="1002" t="s">
        <v>4028</v>
      </c>
      <c r="L24" s="1002" t="s">
        <v>4029</v>
      </c>
      <c r="M24" s="1002" t="s">
        <v>4030</v>
      </c>
      <c r="N24" s="1002" t="s">
        <v>4031</v>
      </c>
      <c r="O24" s="1002" t="s">
        <v>4032</v>
      </c>
      <c r="P24" s="1002" t="s">
        <v>4033</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sheetPr>
  <dimension ref="A1:Y77"/>
  <sheetViews>
    <sheetView zoomScaleNormal="100" zoomScalePageLayoutView="120" workbookViewId="0">
      <pane ySplit="2" topLeftCell="A5" activePane="bottomLeft" state="frozen"/>
      <selection pane="bottomLeft" activeCell="F27" sqref="F27"/>
    </sheetView>
  </sheetViews>
  <sheetFormatPr defaultColWidth="10.875" defaultRowHeight="11.25"/>
  <cols>
    <col min="1" max="1" width="10.875" style="9"/>
    <col min="2" max="5" width="3.625" style="545" customWidth="1"/>
    <col min="6" max="7" width="5.125" style="545" customWidth="1"/>
    <col min="8" max="8" width="16.875" style="545" customWidth="1"/>
    <col min="9" max="9" width="30.625" style="9" customWidth="1"/>
    <col min="10" max="10" width="147.875" style="9" customWidth="1"/>
    <col min="11" max="16384" width="10.875" style="9"/>
  </cols>
  <sheetData>
    <row r="1" spans="1:25" ht="15.75">
      <c r="A1" s="258" t="s">
        <v>33</v>
      </c>
      <c r="B1" s="757"/>
      <c r="C1" s="757"/>
      <c r="D1" s="757"/>
      <c r="E1" s="102"/>
      <c r="F1" s="798" t="s">
        <v>3573</v>
      </c>
      <c r="G1" s="799" t="s">
        <v>3574</v>
      </c>
      <c r="H1" s="824"/>
      <c r="I1" s="23" t="s">
        <v>3577</v>
      </c>
      <c r="T1" s="156"/>
      <c r="U1" s="109"/>
      <c r="V1" s="109"/>
      <c r="W1" s="109"/>
      <c r="X1" s="109"/>
      <c r="Y1" s="109"/>
    </row>
    <row r="2" spans="1:25" ht="15.75">
      <c r="A2" s="217" t="s">
        <v>1039</v>
      </c>
      <c r="B2" s="781" t="s">
        <v>3567</v>
      </c>
      <c r="C2" s="781" t="s">
        <v>3568</v>
      </c>
      <c r="D2" s="781" t="s">
        <v>3569</v>
      </c>
      <c r="E2" s="781" t="s">
        <v>3550</v>
      </c>
      <c r="F2" s="758" t="s">
        <v>1062</v>
      </c>
      <c r="G2" s="758" t="s">
        <v>1062</v>
      </c>
      <c r="H2" s="758" t="s">
        <v>3553</v>
      </c>
      <c r="I2" s="217" t="s">
        <v>1037</v>
      </c>
      <c r="J2" s="217" t="s">
        <v>1040</v>
      </c>
      <c r="T2" s="156"/>
      <c r="U2" s="109"/>
      <c r="V2" s="109"/>
      <c r="W2" s="109"/>
      <c r="X2" s="109"/>
      <c r="Y2" s="109"/>
    </row>
    <row r="3" spans="1:25" s="143" customFormat="1" ht="12" customHeight="1">
      <c r="A3" s="152">
        <v>1</v>
      </c>
      <c r="B3" s="195"/>
      <c r="C3" s="195"/>
      <c r="D3" s="195"/>
      <c r="E3" s="195">
        <v>4</v>
      </c>
      <c r="F3" s="195">
        <v>2</v>
      </c>
      <c r="G3" s="837">
        <v>2</v>
      </c>
      <c r="H3" s="195" t="s">
        <v>3846</v>
      </c>
      <c r="I3" s="193" t="s">
        <v>694</v>
      </c>
      <c r="J3" s="430" t="s">
        <v>2432</v>
      </c>
      <c r="T3" s="147"/>
      <c r="U3" s="147"/>
      <c r="V3" s="147"/>
      <c r="W3" s="155"/>
      <c r="X3" s="155"/>
      <c r="Y3" s="147"/>
    </row>
    <row r="4" spans="1:25" s="143" customFormat="1" ht="12" customHeight="1">
      <c r="A4" s="152">
        <v>2</v>
      </c>
      <c r="B4" s="195"/>
      <c r="C4" s="195"/>
      <c r="D4" s="195"/>
      <c r="E4" s="195"/>
      <c r="F4" s="195"/>
      <c r="G4" s="195"/>
      <c r="H4" s="195"/>
      <c r="I4" s="193" t="s">
        <v>702</v>
      </c>
      <c r="J4" s="432" t="s">
        <v>2433</v>
      </c>
      <c r="T4" s="147"/>
      <c r="U4" s="147"/>
      <c r="V4" s="147"/>
      <c r="W4" s="155"/>
      <c r="X4" s="155"/>
      <c r="Y4" s="147"/>
    </row>
    <row r="5" spans="1:25" s="143" customFormat="1" ht="12" customHeight="1">
      <c r="A5" s="152">
        <v>3</v>
      </c>
      <c r="B5" s="195"/>
      <c r="C5" s="195"/>
      <c r="D5" s="195"/>
      <c r="E5" s="195"/>
      <c r="F5" s="195"/>
      <c r="G5" s="195"/>
      <c r="H5" s="195"/>
      <c r="I5" s="193" t="s">
        <v>710</v>
      </c>
      <c r="J5" s="431"/>
      <c r="T5" s="147"/>
      <c r="U5" s="147"/>
      <c r="V5" s="147"/>
      <c r="W5" s="155"/>
      <c r="X5" s="155"/>
      <c r="Y5" s="147"/>
    </row>
    <row r="6" spans="1:25" s="143" customFormat="1" ht="12" customHeight="1">
      <c r="A6" s="152">
        <v>4</v>
      </c>
      <c r="B6" s="195"/>
      <c r="C6" s="195"/>
      <c r="D6" s="195"/>
      <c r="E6" s="195"/>
      <c r="F6" s="195"/>
      <c r="G6" s="195"/>
      <c r="H6" s="195"/>
      <c r="I6" s="193" t="s">
        <v>718</v>
      </c>
      <c r="N6" s="147"/>
      <c r="T6" s="147"/>
      <c r="U6" s="147"/>
      <c r="V6" s="147"/>
      <c r="W6" s="155"/>
      <c r="X6" s="155"/>
      <c r="Y6" s="147"/>
    </row>
    <row r="7" spans="1:25" s="143" customFormat="1" ht="12" customHeight="1">
      <c r="A7" s="152">
        <v>5</v>
      </c>
      <c r="B7" s="195">
        <v>2</v>
      </c>
      <c r="C7" s="195"/>
      <c r="D7" s="195"/>
      <c r="E7" s="195">
        <v>2</v>
      </c>
      <c r="F7" s="195">
        <v>2</v>
      </c>
      <c r="G7" s="195">
        <v>2</v>
      </c>
      <c r="H7" s="195" t="s">
        <v>3681</v>
      </c>
      <c r="I7" s="193" t="s">
        <v>695</v>
      </c>
      <c r="N7" s="147"/>
      <c r="T7" s="147"/>
      <c r="U7" s="147"/>
      <c r="V7" s="147"/>
      <c r="W7" s="155"/>
      <c r="X7" s="155"/>
      <c r="Y7" s="147"/>
    </row>
    <row r="8" spans="1:25" s="143" customFormat="1" ht="12" customHeight="1">
      <c r="A8" s="152">
        <v>6</v>
      </c>
      <c r="B8" s="195"/>
      <c r="C8" s="195"/>
      <c r="D8" s="195"/>
      <c r="E8" s="195"/>
      <c r="F8" s="195"/>
      <c r="G8" s="195"/>
      <c r="H8" s="195"/>
      <c r="I8" s="193" t="s">
        <v>703</v>
      </c>
      <c r="N8" s="147"/>
      <c r="O8" s="147"/>
      <c r="P8" s="147"/>
      <c r="T8" s="147"/>
      <c r="U8" s="147"/>
      <c r="V8" s="147"/>
      <c r="W8" s="155"/>
      <c r="X8" s="155"/>
      <c r="Y8" s="147"/>
    </row>
    <row r="9" spans="1:25" s="143" customFormat="1" ht="12" customHeight="1">
      <c r="A9" s="152">
        <v>7</v>
      </c>
      <c r="B9" s="195">
        <v>2</v>
      </c>
      <c r="C9" s="195"/>
      <c r="D9" s="195"/>
      <c r="E9" s="195">
        <v>2</v>
      </c>
      <c r="F9" s="195"/>
      <c r="G9" s="195"/>
      <c r="H9" s="195"/>
      <c r="I9" s="193" t="s">
        <v>711</v>
      </c>
      <c r="T9" s="147"/>
      <c r="U9" s="147"/>
      <c r="V9" s="147"/>
      <c r="W9" s="155"/>
      <c r="X9" s="155"/>
      <c r="Y9" s="147"/>
    </row>
    <row r="10" spans="1:25" s="143" customFormat="1" ht="12" customHeight="1">
      <c r="A10" s="152">
        <v>8</v>
      </c>
      <c r="B10" s="195"/>
      <c r="C10" s="195"/>
      <c r="D10" s="195"/>
      <c r="E10" s="195"/>
      <c r="F10" s="195"/>
      <c r="G10" s="195"/>
      <c r="H10" s="195"/>
      <c r="I10" s="193" t="s">
        <v>719</v>
      </c>
      <c r="T10" s="147"/>
      <c r="U10" s="147"/>
      <c r="V10" s="147"/>
      <c r="W10" s="155"/>
      <c r="X10" s="155"/>
      <c r="Y10" s="147"/>
    </row>
    <row r="11" spans="1:25" s="143" customFormat="1" ht="12" customHeight="1">
      <c r="A11" s="153">
        <v>9</v>
      </c>
      <c r="B11" s="194">
        <v>2</v>
      </c>
      <c r="C11" s="194"/>
      <c r="D11" s="194"/>
      <c r="E11" s="194">
        <v>2</v>
      </c>
      <c r="F11" s="194"/>
      <c r="G11" s="194"/>
      <c r="H11" s="194"/>
      <c r="I11" s="193" t="s">
        <v>725</v>
      </c>
      <c r="J11" s="147"/>
      <c r="K11" s="147"/>
      <c r="L11" s="147"/>
      <c r="M11" s="147"/>
      <c r="N11" s="147"/>
      <c r="O11" s="147"/>
      <c r="T11" s="147"/>
      <c r="U11" s="147"/>
      <c r="V11" s="155"/>
      <c r="W11" s="155"/>
      <c r="X11" s="155"/>
      <c r="Y11" s="147"/>
    </row>
    <row r="12" spans="1:25" s="143" customFormat="1" ht="12" customHeight="1">
      <c r="A12" s="152">
        <v>10</v>
      </c>
      <c r="B12" s="195"/>
      <c r="C12" s="195"/>
      <c r="D12" s="195"/>
      <c r="E12" s="194"/>
      <c r="F12" s="194"/>
      <c r="G12" s="194"/>
      <c r="H12" s="194"/>
      <c r="I12" s="193" t="s">
        <v>729</v>
      </c>
      <c r="J12" s="147"/>
      <c r="K12" s="147"/>
      <c r="L12" s="147"/>
      <c r="M12" s="147"/>
      <c r="N12" s="147"/>
      <c r="O12" s="147"/>
      <c r="T12" s="147"/>
      <c r="U12" s="147"/>
      <c r="V12" s="155"/>
      <c r="W12" s="155"/>
      <c r="X12" s="155"/>
      <c r="Y12" s="147"/>
    </row>
    <row r="13" spans="1:25" s="143" customFormat="1" ht="12" customHeight="1">
      <c r="A13" s="152">
        <v>11</v>
      </c>
      <c r="B13" s="195">
        <v>2</v>
      </c>
      <c r="C13" s="195"/>
      <c r="D13" s="195"/>
      <c r="E13" s="194">
        <v>2</v>
      </c>
      <c r="F13" s="194"/>
      <c r="G13" s="194"/>
      <c r="H13" s="194"/>
      <c r="I13" s="193" t="s">
        <v>733</v>
      </c>
      <c r="J13" s="147"/>
      <c r="K13" s="147"/>
      <c r="L13" s="147"/>
      <c r="M13" s="147"/>
      <c r="N13" s="147"/>
      <c r="O13" s="147"/>
      <c r="T13" s="147"/>
      <c r="U13" s="147"/>
      <c r="V13" s="155"/>
      <c r="W13" s="155"/>
      <c r="X13" s="155"/>
      <c r="Y13" s="147"/>
    </row>
    <row r="14" spans="1:25" s="143" customFormat="1" ht="12" customHeight="1">
      <c r="A14" s="152">
        <v>12</v>
      </c>
      <c r="B14" s="195"/>
      <c r="C14" s="195"/>
      <c r="D14" s="195"/>
      <c r="E14" s="774"/>
      <c r="F14" s="774"/>
      <c r="G14" s="774"/>
      <c r="H14" s="774"/>
      <c r="I14" s="193" t="s">
        <v>735</v>
      </c>
      <c r="J14" s="147"/>
      <c r="K14" s="147"/>
      <c r="L14" s="147"/>
      <c r="M14" s="147"/>
      <c r="N14" s="147"/>
      <c r="O14" s="147"/>
      <c r="T14" s="147"/>
      <c r="U14" s="147"/>
      <c r="V14" s="155"/>
      <c r="W14" s="155"/>
      <c r="X14" s="155"/>
      <c r="Y14" s="147"/>
    </row>
    <row r="15" spans="1:25" s="143" customFormat="1" ht="12" customHeight="1">
      <c r="A15" s="152">
        <v>13</v>
      </c>
      <c r="B15" s="195">
        <v>3</v>
      </c>
      <c r="C15" s="195"/>
      <c r="D15" s="195"/>
      <c r="E15" s="194">
        <v>3</v>
      </c>
      <c r="F15" s="194">
        <v>2</v>
      </c>
      <c r="G15" s="194">
        <v>2</v>
      </c>
      <c r="H15" s="194" t="s">
        <v>3682</v>
      </c>
      <c r="I15" s="193" t="s">
        <v>696</v>
      </c>
      <c r="J15" s="155"/>
      <c r="K15" s="155"/>
      <c r="L15" s="155"/>
      <c r="M15" s="155"/>
      <c r="N15" s="147"/>
      <c r="O15" s="147"/>
      <c r="T15" s="147"/>
      <c r="U15" s="147"/>
      <c r="V15" s="155"/>
      <c r="W15" s="155"/>
      <c r="X15" s="155"/>
      <c r="Y15" s="147"/>
    </row>
    <row r="16" spans="1:25" s="143" customFormat="1" ht="12" customHeight="1">
      <c r="A16" s="152">
        <v>14</v>
      </c>
      <c r="B16" s="195"/>
      <c r="C16" s="195"/>
      <c r="D16" s="195"/>
      <c r="E16" s="194"/>
      <c r="F16" s="194"/>
      <c r="G16" s="194"/>
      <c r="H16" s="194"/>
      <c r="I16" s="193" t="s">
        <v>704</v>
      </c>
      <c r="J16" s="155"/>
      <c r="K16" s="155"/>
      <c r="L16" s="155"/>
      <c r="M16" s="155"/>
      <c r="N16" s="147"/>
      <c r="O16" s="147"/>
      <c r="T16" s="147"/>
      <c r="U16" s="147"/>
      <c r="V16" s="155"/>
      <c r="W16" s="155"/>
      <c r="X16" s="155"/>
      <c r="Y16" s="147"/>
    </row>
    <row r="17" spans="1:25" s="143" customFormat="1" ht="12" customHeight="1">
      <c r="A17" s="152">
        <v>15</v>
      </c>
      <c r="B17" s="195"/>
      <c r="C17" s="195"/>
      <c r="D17" s="195"/>
      <c r="E17" s="194"/>
      <c r="F17" s="194"/>
      <c r="G17" s="194"/>
      <c r="H17" s="194"/>
      <c r="I17" s="193" t="s">
        <v>712</v>
      </c>
      <c r="J17" s="155"/>
      <c r="K17" s="155"/>
      <c r="L17" s="155"/>
      <c r="M17" s="155"/>
      <c r="N17" s="147"/>
      <c r="O17" s="147"/>
      <c r="T17" s="147"/>
      <c r="U17" s="147"/>
      <c r="V17" s="155"/>
      <c r="W17" s="155"/>
      <c r="X17" s="155"/>
      <c r="Y17" s="147"/>
    </row>
    <row r="18" spans="1:25" s="143" customFormat="1" ht="12" customHeight="1">
      <c r="A18" s="152">
        <v>16</v>
      </c>
      <c r="B18" s="195">
        <v>3</v>
      </c>
      <c r="C18" s="195"/>
      <c r="D18" s="195"/>
      <c r="E18" s="194">
        <v>3</v>
      </c>
      <c r="F18" s="194"/>
      <c r="G18" s="194"/>
      <c r="H18" s="194"/>
      <c r="I18" s="193" t="s">
        <v>720</v>
      </c>
      <c r="J18" s="155"/>
      <c r="K18" s="155"/>
      <c r="L18" s="155"/>
      <c r="M18" s="155"/>
      <c r="N18" s="147"/>
      <c r="O18" s="147"/>
      <c r="T18" s="147"/>
      <c r="U18" s="147"/>
      <c r="V18" s="155"/>
      <c r="W18" s="155"/>
      <c r="X18" s="155"/>
      <c r="Y18" s="147"/>
    </row>
    <row r="19" spans="1:25" s="143" customFormat="1" ht="12" customHeight="1">
      <c r="A19" s="152">
        <v>17</v>
      </c>
      <c r="B19" s="195"/>
      <c r="C19" s="195"/>
      <c r="D19" s="195"/>
      <c r="E19" s="194"/>
      <c r="F19" s="194">
        <v>3</v>
      </c>
      <c r="G19" s="194"/>
      <c r="H19" s="194"/>
      <c r="I19" s="193" t="s">
        <v>726</v>
      </c>
      <c r="J19" s="155"/>
      <c r="K19" s="147"/>
      <c r="L19" s="147"/>
      <c r="M19" s="155"/>
      <c r="N19" s="147"/>
      <c r="O19" s="147"/>
      <c r="T19" s="147"/>
      <c r="U19" s="147"/>
      <c r="V19" s="155"/>
      <c r="W19" s="155"/>
      <c r="X19" s="155"/>
      <c r="Y19" s="147"/>
    </row>
    <row r="20" spans="1:25" s="143" customFormat="1" ht="12" customHeight="1">
      <c r="A20" s="153">
        <v>18</v>
      </c>
      <c r="B20" s="194"/>
      <c r="C20" s="194"/>
      <c r="D20" s="194"/>
      <c r="E20" s="194"/>
      <c r="F20" s="194"/>
      <c r="G20" s="194"/>
      <c r="H20" s="194"/>
      <c r="I20" s="193" t="s">
        <v>730</v>
      </c>
      <c r="J20" s="155"/>
      <c r="K20" s="147"/>
      <c r="L20" s="147"/>
      <c r="M20" s="147"/>
      <c r="N20" s="147"/>
      <c r="O20" s="147"/>
      <c r="T20" s="352"/>
      <c r="U20" s="147"/>
      <c r="V20" s="155"/>
      <c r="W20" s="155"/>
      <c r="X20" s="155"/>
      <c r="Y20" s="147"/>
    </row>
    <row r="21" spans="1:25" s="143" customFormat="1" ht="12" customHeight="1">
      <c r="A21" s="152">
        <v>19</v>
      </c>
      <c r="B21" s="195">
        <v>2</v>
      </c>
      <c r="C21" s="195"/>
      <c r="D21" s="195"/>
      <c r="E21" s="194">
        <v>2</v>
      </c>
      <c r="F21" s="194"/>
      <c r="G21" s="194"/>
      <c r="H21" s="194"/>
      <c r="I21" s="193" t="s">
        <v>697</v>
      </c>
      <c r="J21" s="147"/>
      <c r="K21" s="147"/>
      <c r="L21" s="147"/>
      <c r="M21" s="147"/>
      <c r="N21" s="147"/>
      <c r="O21" s="147"/>
      <c r="T21" s="352"/>
      <c r="U21" s="147"/>
      <c r="V21" s="155"/>
      <c r="W21" s="155"/>
      <c r="X21" s="155"/>
      <c r="Y21" s="147"/>
    </row>
    <row r="22" spans="1:25" s="143" customFormat="1" ht="12" customHeight="1">
      <c r="A22" s="152">
        <v>20</v>
      </c>
      <c r="B22" s="195"/>
      <c r="C22" s="195"/>
      <c r="D22" s="195"/>
      <c r="E22" s="194"/>
      <c r="F22" s="194"/>
      <c r="G22" s="194"/>
      <c r="H22" s="194"/>
      <c r="I22" s="193" t="s">
        <v>705</v>
      </c>
      <c r="J22" s="147"/>
      <c r="K22" s="147"/>
      <c r="L22" s="147"/>
      <c r="M22" s="147"/>
      <c r="N22" s="147"/>
      <c r="O22" s="147"/>
      <c r="T22" s="352"/>
      <c r="U22" s="147"/>
      <c r="V22" s="155"/>
      <c r="W22" s="155"/>
      <c r="X22" s="155"/>
      <c r="Y22" s="147"/>
    </row>
    <row r="23" spans="1:25" s="143" customFormat="1" ht="12" customHeight="1">
      <c r="A23" s="152"/>
      <c r="B23" s="195"/>
      <c r="C23" s="195"/>
      <c r="D23" s="195"/>
      <c r="E23" s="194"/>
      <c r="F23" s="194"/>
      <c r="G23" s="194"/>
      <c r="H23" s="194"/>
      <c r="I23" s="193" t="s">
        <v>3570</v>
      </c>
      <c r="J23" s="147"/>
      <c r="K23" s="147"/>
      <c r="L23" s="147"/>
      <c r="M23" s="147"/>
      <c r="N23" s="147"/>
      <c r="O23" s="147"/>
      <c r="T23" s="352"/>
      <c r="U23" s="147"/>
      <c r="V23" s="155"/>
      <c r="W23" s="155"/>
      <c r="X23" s="155"/>
      <c r="Y23" s="147"/>
    </row>
    <row r="24" spans="1:25" s="143" customFormat="1" ht="12" customHeight="1">
      <c r="A24" s="152">
        <v>21</v>
      </c>
      <c r="B24" s="195">
        <v>2</v>
      </c>
      <c r="C24" s="195"/>
      <c r="D24" s="195"/>
      <c r="E24" s="194">
        <v>2</v>
      </c>
      <c r="F24" s="194"/>
      <c r="G24" s="194"/>
      <c r="H24" s="194"/>
      <c r="I24" s="193" t="s">
        <v>713</v>
      </c>
      <c r="J24" s="147"/>
      <c r="K24" s="147"/>
      <c r="L24" s="147"/>
      <c r="M24" s="147"/>
      <c r="N24" s="147"/>
      <c r="O24" s="147"/>
      <c r="T24" s="352"/>
      <c r="U24" s="147"/>
      <c r="V24" s="155"/>
      <c r="W24" s="155"/>
      <c r="X24" s="155"/>
      <c r="Y24" s="147"/>
    </row>
    <row r="25" spans="1:25" s="143" customFormat="1" ht="12" customHeight="1">
      <c r="A25" s="152">
        <v>22</v>
      </c>
      <c r="B25" s="195"/>
      <c r="C25" s="195"/>
      <c r="D25" s="195"/>
      <c r="E25" s="774"/>
      <c r="F25" s="774"/>
      <c r="G25" s="774"/>
      <c r="H25" s="774"/>
      <c r="I25" s="193" t="s">
        <v>721</v>
      </c>
      <c r="J25" s="147"/>
      <c r="K25" s="147"/>
      <c r="L25" s="147"/>
      <c r="M25" s="147"/>
      <c r="N25" s="147"/>
      <c r="O25" s="147"/>
      <c r="T25" s="352"/>
      <c r="U25" s="147"/>
      <c r="V25" s="155"/>
      <c r="W25" s="155"/>
      <c r="X25" s="155"/>
      <c r="Y25" s="147"/>
    </row>
    <row r="26" spans="1:25" s="143" customFormat="1" ht="12" customHeight="1">
      <c r="A26" s="152"/>
      <c r="B26" s="195"/>
      <c r="C26" s="195"/>
      <c r="D26" s="195"/>
      <c r="E26" s="774"/>
      <c r="F26" s="774"/>
      <c r="G26" s="774"/>
      <c r="H26" s="774"/>
      <c r="I26" s="193" t="s">
        <v>3571</v>
      </c>
      <c r="J26" s="147"/>
      <c r="K26" s="147"/>
      <c r="L26" s="147"/>
      <c r="M26" s="147"/>
      <c r="N26" s="147"/>
      <c r="O26" s="147"/>
      <c r="T26" s="352"/>
      <c r="U26" s="147"/>
      <c r="V26" s="155"/>
      <c r="W26" s="155"/>
      <c r="X26" s="155"/>
      <c r="Y26" s="147"/>
    </row>
    <row r="27" spans="1:25" s="143" customFormat="1" ht="12" customHeight="1">
      <c r="A27" s="152">
        <v>23</v>
      </c>
      <c r="B27" s="195">
        <v>1</v>
      </c>
      <c r="C27" s="195"/>
      <c r="D27" s="195"/>
      <c r="E27" s="194">
        <v>1</v>
      </c>
      <c r="F27" s="194">
        <v>4</v>
      </c>
      <c r="G27" s="194">
        <v>2</v>
      </c>
      <c r="H27" s="194"/>
      <c r="I27" s="193" t="s">
        <v>699</v>
      </c>
      <c r="J27" s="155"/>
      <c r="K27" s="155"/>
      <c r="L27" s="155"/>
      <c r="M27" s="155"/>
      <c r="N27" s="155"/>
      <c r="O27" s="147"/>
      <c r="T27" s="352"/>
      <c r="U27" s="147"/>
      <c r="V27" s="155"/>
      <c r="W27" s="155"/>
      <c r="X27" s="155"/>
      <c r="Y27" s="147"/>
    </row>
    <row r="28" spans="1:25" s="143" customFormat="1" ht="12" customHeight="1">
      <c r="A28" s="152">
        <v>24</v>
      </c>
      <c r="B28" s="195">
        <v>2</v>
      </c>
      <c r="C28" s="195"/>
      <c r="D28" s="195"/>
      <c r="E28" s="194">
        <v>2</v>
      </c>
      <c r="F28" s="194">
        <v>4</v>
      </c>
      <c r="G28" s="194">
        <v>2</v>
      </c>
      <c r="H28" s="194" t="s">
        <v>3668</v>
      </c>
      <c r="I28" s="193" t="s">
        <v>707</v>
      </c>
      <c r="J28" s="155"/>
      <c r="K28" s="155"/>
      <c r="L28" s="155"/>
      <c r="M28" s="155"/>
      <c r="N28" s="155"/>
      <c r="O28" s="147"/>
      <c r="T28" s="352"/>
      <c r="U28" s="147"/>
      <c r="V28" s="155"/>
      <c r="W28" s="155"/>
      <c r="X28" s="155"/>
      <c r="Y28" s="147"/>
    </row>
    <row r="29" spans="1:25" s="143" customFormat="1" ht="12" customHeight="1">
      <c r="A29" s="152">
        <v>25</v>
      </c>
      <c r="B29" s="195"/>
      <c r="C29" s="195"/>
      <c r="D29" s="195"/>
      <c r="E29" s="194"/>
      <c r="F29" s="194"/>
      <c r="G29" s="194"/>
      <c r="H29" s="194"/>
      <c r="I29" s="193" t="s">
        <v>715</v>
      </c>
      <c r="J29" s="147"/>
      <c r="K29" s="155"/>
      <c r="L29" s="147"/>
      <c r="M29" s="155"/>
      <c r="N29" s="155"/>
      <c r="O29" s="147"/>
      <c r="T29" s="352"/>
      <c r="U29" s="147"/>
      <c r="V29" s="147"/>
      <c r="W29" s="155"/>
      <c r="X29" s="155"/>
      <c r="Y29" s="147"/>
    </row>
    <row r="30" spans="1:25" s="122" customFormat="1" ht="12" customHeight="1">
      <c r="A30" s="152">
        <v>26</v>
      </c>
      <c r="B30" s="195">
        <v>4</v>
      </c>
      <c r="C30" s="195"/>
      <c r="D30" s="195"/>
      <c r="E30" s="194">
        <v>4</v>
      </c>
      <c r="F30" s="194">
        <v>4</v>
      </c>
      <c r="G30" s="194">
        <v>2</v>
      </c>
      <c r="I30" s="193" t="s">
        <v>700</v>
      </c>
      <c r="J30" s="192"/>
      <c r="K30" s="260"/>
      <c r="L30" s="192"/>
      <c r="M30" s="260"/>
      <c r="N30" s="192"/>
      <c r="O30" s="192"/>
      <c r="T30" s="353"/>
      <c r="U30" s="192"/>
      <c r="V30" s="192"/>
      <c r="W30" s="260"/>
      <c r="X30" s="260"/>
      <c r="Y30" s="192"/>
    </row>
    <row r="31" spans="1:25" s="122" customFormat="1" ht="12" customHeight="1">
      <c r="A31" s="152">
        <v>27</v>
      </c>
      <c r="B31" s="195"/>
      <c r="C31" s="195"/>
      <c r="D31" s="195"/>
      <c r="E31" s="194"/>
      <c r="F31" s="194"/>
      <c r="G31" s="194"/>
      <c r="H31" s="194"/>
      <c r="I31" s="193" t="s">
        <v>708</v>
      </c>
      <c r="J31" s="192"/>
      <c r="K31" s="192"/>
      <c r="L31" s="192"/>
      <c r="M31" s="260"/>
      <c r="N31" s="192"/>
      <c r="O31" s="192"/>
      <c r="T31" s="192"/>
      <c r="U31" s="192"/>
      <c r="V31" s="192"/>
      <c r="W31" s="260"/>
      <c r="X31" s="260"/>
      <c r="Y31" s="192"/>
    </row>
    <row r="32" spans="1:25" s="122" customFormat="1" ht="12" customHeight="1">
      <c r="A32" s="152">
        <v>28</v>
      </c>
      <c r="B32" s="195"/>
      <c r="C32" s="195"/>
      <c r="D32" s="195"/>
      <c r="E32" s="194"/>
      <c r="F32" s="194"/>
      <c r="G32" s="194"/>
      <c r="H32" s="194"/>
      <c r="I32" s="193" t="s">
        <v>716</v>
      </c>
      <c r="J32" s="192"/>
      <c r="K32" s="192"/>
      <c r="L32" s="192"/>
      <c r="M32" s="260"/>
      <c r="N32" s="192"/>
      <c r="O32" s="192"/>
      <c r="T32" s="192"/>
      <c r="U32" s="192"/>
      <c r="V32" s="192"/>
      <c r="W32" s="260"/>
      <c r="X32" s="260"/>
      <c r="Y32" s="192"/>
    </row>
    <row r="33" spans="1:25" s="122" customFormat="1" ht="12" customHeight="1">
      <c r="A33" s="152">
        <v>29</v>
      </c>
      <c r="B33" s="195"/>
      <c r="C33" s="195"/>
      <c r="D33" s="195"/>
      <c r="E33" s="194"/>
      <c r="F33" s="194"/>
      <c r="G33" s="194"/>
      <c r="H33" s="194"/>
      <c r="I33" s="193" t="s">
        <v>723</v>
      </c>
      <c r="J33" s="192"/>
      <c r="K33" s="192"/>
      <c r="L33" s="192"/>
      <c r="M33" s="192"/>
      <c r="N33" s="192"/>
      <c r="O33" s="192"/>
      <c r="T33" s="192"/>
      <c r="U33" s="192"/>
      <c r="V33" s="192"/>
      <c r="W33" s="260"/>
      <c r="X33" s="260"/>
      <c r="Y33" s="192"/>
    </row>
    <row r="34" spans="1:25" s="122" customFormat="1" ht="12" customHeight="1">
      <c r="A34" s="152">
        <v>30</v>
      </c>
      <c r="B34" s="195">
        <v>5</v>
      </c>
      <c r="C34" s="195"/>
      <c r="D34" s="195"/>
      <c r="E34" s="194">
        <v>5</v>
      </c>
      <c r="F34" s="194">
        <v>4</v>
      </c>
      <c r="G34" s="194">
        <v>2</v>
      </c>
      <c r="H34" s="194" t="s">
        <v>3670</v>
      </c>
      <c r="I34" s="193" t="s">
        <v>1025</v>
      </c>
      <c r="J34" s="192"/>
      <c r="K34" s="192"/>
      <c r="L34" s="192"/>
      <c r="M34" s="192"/>
      <c r="N34" s="192"/>
      <c r="O34" s="192"/>
      <c r="T34" s="192"/>
      <c r="U34" s="192"/>
      <c r="V34" s="192"/>
      <c r="W34" s="260"/>
      <c r="X34" s="260"/>
      <c r="Y34" s="192"/>
    </row>
    <row r="35" spans="1:25" s="122" customFormat="1" ht="12" customHeight="1">
      <c r="A35" s="152">
        <v>31</v>
      </c>
      <c r="B35" s="195"/>
      <c r="C35" s="195"/>
      <c r="D35" s="195"/>
      <c r="E35" s="194"/>
      <c r="F35" s="194"/>
      <c r="G35" s="194"/>
      <c r="H35" s="194"/>
      <c r="I35" s="193" t="s">
        <v>1026</v>
      </c>
      <c r="J35" s="192"/>
      <c r="K35" s="192"/>
      <c r="L35" s="192"/>
      <c r="M35" s="192"/>
      <c r="N35" s="192"/>
      <c r="O35" s="192"/>
      <c r="T35" s="192"/>
      <c r="U35" s="192"/>
      <c r="V35" s="192"/>
      <c r="W35" s="192"/>
      <c r="X35" s="192"/>
      <c r="Y35" s="192"/>
    </row>
    <row r="36" spans="1:25" s="122" customFormat="1" ht="12" customHeight="1">
      <c r="A36" s="152">
        <v>32</v>
      </c>
      <c r="B36" s="195"/>
      <c r="C36" s="195"/>
      <c r="D36" s="195"/>
      <c r="E36" s="194"/>
      <c r="F36" s="194"/>
      <c r="G36" s="194"/>
      <c r="H36" s="194"/>
      <c r="I36" s="193" t="s">
        <v>1027</v>
      </c>
      <c r="J36" s="192"/>
      <c r="K36" s="192"/>
      <c r="L36" s="192"/>
      <c r="M36" s="192"/>
      <c r="N36" s="192"/>
      <c r="O36" s="192"/>
      <c r="T36" s="192"/>
      <c r="U36" s="192"/>
      <c r="V36" s="192"/>
      <c r="W36" s="192"/>
      <c r="X36" s="192"/>
      <c r="Y36" s="192"/>
    </row>
    <row r="37" spans="1:25" s="122" customFormat="1" ht="12" customHeight="1">
      <c r="A37" s="152">
        <v>33</v>
      </c>
      <c r="B37" s="195"/>
      <c r="C37" s="195"/>
      <c r="D37" s="195"/>
      <c r="E37" s="195"/>
      <c r="F37" s="195"/>
      <c r="G37" s="195"/>
      <c r="H37" s="195"/>
      <c r="I37" s="193" t="s">
        <v>1028</v>
      </c>
      <c r="T37" s="354"/>
      <c r="U37" s="245"/>
      <c r="V37" s="245"/>
      <c r="W37" s="245"/>
      <c r="X37" s="245"/>
      <c r="Y37" s="192"/>
    </row>
    <row r="38" spans="1:25" s="122" customFormat="1" ht="12" customHeight="1">
      <c r="A38" s="152">
        <v>34</v>
      </c>
      <c r="B38" s="195"/>
      <c r="C38" s="195"/>
      <c r="D38" s="195"/>
      <c r="E38" s="195"/>
      <c r="F38" s="195"/>
      <c r="G38" s="195"/>
      <c r="H38" s="195"/>
      <c r="I38" s="193" t="s">
        <v>1029</v>
      </c>
      <c r="T38" s="355"/>
      <c r="U38" s="245"/>
      <c r="V38" s="245"/>
      <c r="W38" s="245"/>
      <c r="X38" s="245"/>
      <c r="Y38" s="192"/>
    </row>
    <row r="39" spans="1:25" s="122" customFormat="1" ht="12" customHeight="1">
      <c r="A39" s="152">
        <v>35</v>
      </c>
      <c r="B39" s="195">
        <v>4</v>
      </c>
      <c r="C39" s="195"/>
      <c r="D39" s="195"/>
      <c r="E39" s="195">
        <v>4</v>
      </c>
      <c r="F39" s="195">
        <v>5</v>
      </c>
      <c r="G39" s="837">
        <v>3</v>
      </c>
      <c r="H39" s="195" t="s">
        <v>3673</v>
      </c>
      <c r="I39" s="193" t="s">
        <v>701</v>
      </c>
      <c r="T39" s="245"/>
      <c r="U39" s="245"/>
      <c r="V39" s="245"/>
      <c r="W39" s="245"/>
      <c r="X39" s="245"/>
      <c r="Y39" s="192"/>
    </row>
    <row r="40" spans="1:25" s="122" customFormat="1" ht="12" customHeight="1">
      <c r="A40" s="152">
        <v>36</v>
      </c>
      <c r="B40" s="195"/>
      <c r="C40" s="195"/>
      <c r="D40" s="195"/>
      <c r="E40" s="195"/>
      <c r="F40" s="195"/>
      <c r="G40" s="195"/>
      <c r="H40" s="195"/>
      <c r="I40" s="193" t="s">
        <v>709</v>
      </c>
      <c r="T40" s="356"/>
      <c r="U40" s="245"/>
      <c r="V40" s="245"/>
      <c r="W40" s="245"/>
      <c r="X40" s="245"/>
      <c r="Y40" s="192"/>
    </row>
    <row r="41" spans="1:25" s="122" customFormat="1" ht="12" customHeight="1">
      <c r="A41" s="152">
        <v>37</v>
      </c>
      <c r="B41" s="195"/>
      <c r="C41" s="195"/>
      <c r="D41" s="195"/>
      <c r="E41" s="195"/>
      <c r="F41" s="195"/>
      <c r="G41" s="195"/>
      <c r="H41" s="195"/>
      <c r="I41" s="193" t="s">
        <v>717</v>
      </c>
      <c r="T41" s="245"/>
      <c r="U41" s="245"/>
      <c r="V41" s="245"/>
      <c r="W41" s="245"/>
      <c r="X41" s="245"/>
      <c r="Y41" s="192"/>
    </row>
    <row r="42" spans="1:25" s="122" customFormat="1" ht="12" customHeight="1">
      <c r="A42" s="152">
        <v>38</v>
      </c>
      <c r="B42" s="195"/>
      <c r="C42" s="195"/>
      <c r="D42" s="195"/>
      <c r="E42" s="195"/>
      <c r="F42" s="195"/>
      <c r="G42" s="195"/>
      <c r="H42" s="195"/>
      <c r="I42" s="193" t="s">
        <v>724</v>
      </c>
      <c r="T42" s="246"/>
      <c r="U42" s="246"/>
      <c r="V42" s="246"/>
      <c r="W42" s="246"/>
      <c r="X42" s="246"/>
    </row>
    <row r="43" spans="1:25" s="122" customFormat="1" ht="12" customHeight="1">
      <c r="A43" s="152">
        <v>39</v>
      </c>
      <c r="B43" s="195">
        <v>6</v>
      </c>
      <c r="C43" s="195"/>
      <c r="D43" s="195"/>
      <c r="E43" s="195">
        <v>6</v>
      </c>
      <c r="F43" s="195">
        <v>5</v>
      </c>
      <c r="G43" s="195">
        <v>3</v>
      </c>
      <c r="H43" s="195" t="s">
        <v>3674</v>
      </c>
      <c r="I43" s="193" t="s">
        <v>728</v>
      </c>
    </row>
    <row r="44" spans="1:25" s="122" customFormat="1" ht="12" customHeight="1">
      <c r="A44" s="152">
        <v>40</v>
      </c>
      <c r="B44" s="195"/>
      <c r="C44" s="195"/>
      <c r="D44" s="195"/>
      <c r="E44" s="195"/>
      <c r="F44" s="195"/>
      <c r="G44" s="195"/>
      <c r="H44" s="195"/>
      <c r="I44" s="193" t="s">
        <v>732</v>
      </c>
    </row>
    <row r="45" spans="1:25" s="122" customFormat="1" ht="12" customHeight="1">
      <c r="A45" s="152">
        <v>41</v>
      </c>
      <c r="B45" s="195"/>
      <c r="C45" s="195"/>
      <c r="D45" s="195"/>
      <c r="E45" s="195"/>
      <c r="F45" s="195"/>
      <c r="G45" s="195"/>
      <c r="H45" s="195"/>
      <c r="I45" s="193" t="s">
        <v>734</v>
      </c>
    </row>
    <row r="46" spans="1:25" s="122" customFormat="1" ht="12" customHeight="1">
      <c r="A46" s="152">
        <v>42</v>
      </c>
      <c r="B46" s="195"/>
      <c r="C46" s="195"/>
      <c r="D46" s="195"/>
      <c r="E46" s="195"/>
      <c r="F46" s="195"/>
      <c r="G46" s="195"/>
      <c r="H46" s="195"/>
      <c r="I46" s="193" t="s">
        <v>736</v>
      </c>
    </row>
    <row r="47" spans="1:25" s="122" customFormat="1" ht="12" customHeight="1">
      <c r="A47" s="152">
        <v>43</v>
      </c>
      <c r="B47" s="195"/>
      <c r="C47" s="195"/>
      <c r="D47" s="195"/>
      <c r="E47" s="195"/>
      <c r="F47" s="195"/>
      <c r="G47" s="195"/>
      <c r="H47" s="195"/>
      <c r="I47" s="193" t="s">
        <v>737</v>
      </c>
    </row>
    <row r="48" spans="1:25" s="122" customFormat="1" ht="12" customHeight="1">
      <c r="A48" s="152">
        <v>44</v>
      </c>
      <c r="B48" s="195"/>
      <c r="C48" s="195"/>
      <c r="D48" s="195"/>
      <c r="E48" s="195"/>
      <c r="F48" s="195"/>
      <c r="G48" s="195"/>
      <c r="H48" s="195"/>
      <c r="I48" s="193" t="s">
        <v>738</v>
      </c>
    </row>
    <row r="49" spans="1:9" s="122" customFormat="1" ht="12" customHeight="1">
      <c r="A49" s="152">
        <v>45</v>
      </c>
      <c r="B49" s="195">
        <v>4</v>
      </c>
      <c r="C49" s="195"/>
      <c r="D49" s="195"/>
      <c r="E49" s="195">
        <v>4</v>
      </c>
      <c r="F49" s="195">
        <v>5</v>
      </c>
      <c r="G49" s="195">
        <v>3</v>
      </c>
      <c r="H49" s="195" t="s">
        <v>3675</v>
      </c>
      <c r="I49" s="193" t="s">
        <v>739</v>
      </c>
    </row>
    <row r="50" spans="1:9" s="122" customFormat="1" ht="12" customHeight="1">
      <c r="A50" s="152">
        <v>46</v>
      </c>
      <c r="B50" s="195"/>
      <c r="C50" s="195"/>
      <c r="D50" s="195"/>
      <c r="E50" s="195"/>
      <c r="F50" s="195"/>
      <c r="G50" s="195"/>
      <c r="H50" s="195"/>
      <c r="I50" s="193" t="s">
        <v>740</v>
      </c>
    </row>
    <row r="51" spans="1:9" s="122" customFormat="1" ht="12" customHeight="1">
      <c r="A51" s="152">
        <v>47</v>
      </c>
      <c r="B51" s="195"/>
      <c r="C51" s="195"/>
      <c r="D51" s="195"/>
      <c r="E51" s="195"/>
      <c r="F51" s="195"/>
      <c r="G51" s="195"/>
      <c r="H51" s="195"/>
      <c r="I51" s="193" t="s">
        <v>741</v>
      </c>
    </row>
    <row r="52" spans="1:9" s="122" customFormat="1" ht="12" customHeight="1">
      <c r="A52" s="152">
        <v>48</v>
      </c>
      <c r="B52" s="195"/>
      <c r="C52" s="195"/>
      <c r="D52" s="195"/>
      <c r="E52" s="195"/>
      <c r="F52" s="195"/>
      <c r="G52" s="195"/>
      <c r="H52" s="195"/>
      <c r="I52" s="193" t="s">
        <v>742</v>
      </c>
    </row>
    <row r="53" spans="1:9" s="122" customFormat="1" ht="12" customHeight="1">
      <c r="A53" s="152">
        <v>49</v>
      </c>
      <c r="B53" s="195">
        <v>2</v>
      </c>
      <c r="C53" s="195"/>
      <c r="D53" s="195"/>
      <c r="E53" s="195">
        <v>2</v>
      </c>
      <c r="F53" s="195">
        <v>5</v>
      </c>
      <c r="G53" s="837">
        <v>4</v>
      </c>
      <c r="H53" s="195" t="s">
        <v>3678</v>
      </c>
      <c r="I53" s="193" t="s">
        <v>747</v>
      </c>
    </row>
    <row r="54" spans="1:9" s="122" customFormat="1" ht="12" customHeight="1">
      <c r="A54" s="152">
        <v>50</v>
      </c>
      <c r="B54" s="195"/>
      <c r="C54" s="195"/>
      <c r="D54" s="195"/>
      <c r="E54" s="195"/>
      <c r="F54" s="195"/>
      <c r="G54" s="195"/>
      <c r="H54" s="195"/>
      <c r="I54" s="193" t="s">
        <v>748</v>
      </c>
    </row>
    <row r="55" spans="1:9" s="122" customFormat="1" ht="12" customHeight="1">
      <c r="A55" s="152">
        <v>51</v>
      </c>
      <c r="B55" s="195">
        <v>2</v>
      </c>
      <c r="C55" s="195"/>
      <c r="D55" s="195"/>
      <c r="E55" s="195">
        <v>2</v>
      </c>
      <c r="F55" s="195">
        <v>5</v>
      </c>
      <c r="G55" s="195">
        <v>4</v>
      </c>
      <c r="H55" s="195" t="s">
        <v>3683</v>
      </c>
      <c r="I55" s="193" t="s">
        <v>749</v>
      </c>
    </row>
    <row r="56" spans="1:9" s="122" customFormat="1" ht="12" customHeight="1">
      <c r="A56" s="152">
        <v>52</v>
      </c>
      <c r="B56" s="195"/>
      <c r="C56" s="195"/>
      <c r="D56" s="195"/>
      <c r="E56" s="195"/>
      <c r="F56" s="195"/>
      <c r="G56" s="195"/>
      <c r="H56" s="195"/>
      <c r="I56" s="193" t="s">
        <v>750</v>
      </c>
    </row>
    <row r="57" spans="1:9" s="122" customFormat="1" ht="12" customHeight="1">
      <c r="A57" s="152">
        <v>53</v>
      </c>
      <c r="B57" s="195"/>
      <c r="C57" s="195"/>
      <c r="D57" s="195">
        <v>2</v>
      </c>
      <c r="E57" s="195">
        <v>2</v>
      </c>
      <c r="F57" s="195">
        <v>6</v>
      </c>
      <c r="G57" s="195">
        <v>4</v>
      </c>
      <c r="H57" s="195" t="s">
        <v>3684</v>
      </c>
      <c r="I57" s="193" t="s">
        <v>751</v>
      </c>
    </row>
    <row r="58" spans="1:9" s="122" customFormat="1" ht="12" customHeight="1">
      <c r="A58" s="152">
        <v>54</v>
      </c>
      <c r="B58" s="195"/>
      <c r="C58" s="195"/>
      <c r="D58" s="195"/>
      <c r="E58" s="195"/>
      <c r="F58" s="195"/>
      <c r="G58" s="195"/>
      <c r="H58" s="195"/>
      <c r="I58" s="193" t="s">
        <v>754</v>
      </c>
    </row>
    <row r="59" spans="1:9" s="122" customFormat="1" ht="12" customHeight="1">
      <c r="A59" s="152">
        <v>55</v>
      </c>
      <c r="B59" s="195">
        <v>4</v>
      </c>
      <c r="C59" s="195"/>
      <c r="D59" s="195"/>
      <c r="E59" s="195">
        <v>4</v>
      </c>
      <c r="F59" s="195">
        <v>6</v>
      </c>
      <c r="G59" s="195">
        <v>4</v>
      </c>
      <c r="H59" s="195" t="s">
        <v>3679</v>
      </c>
      <c r="I59" s="193" t="s">
        <v>743</v>
      </c>
    </row>
    <row r="60" spans="1:9" s="122" customFormat="1" ht="12" customHeight="1">
      <c r="A60" s="152">
        <v>56</v>
      </c>
      <c r="B60" s="195"/>
      <c r="C60" s="195"/>
      <c r="D60" s="195"/>
      <c r="E60" s="195"/>
      <c r="F60" s="195"/>
      <c r="G60" s="195"/>
      <c r="H60" s="195"/>
      <c r="I60" s="193" t="s">
        <v>744</v>
      </c>
    </row>
    <row r="61" spans="1:9" s="122" customFormat="1" ht="12" customHeight="1">
      <c r="A61" s="152">
        <v>57</v>
      </c>
      <c r="B61" s="195"/>
      <c r="C61" s="195"/>
      <c r="D61" s="195"/>
      <c r="E61" s="195"/>
      <c r="F61" s="195"/>
      <c r="G61" s="195"/>
      <c r="H61" s="195"/>
      <c r="I61" s="193" t="s">
        <v>745</v>
      </c>
    </row>
    <row r="62" spans="1:9" s="122" customFormat="1" ht="12" customHeight="1">
      <c r="A62" s="152">
        <v>58</v>
      </c>
      <c r="B62" s="195"/>
      <c r="C62" s="195"/>
      <c r="D62" s="195"/>
      <c r="E62" s="195"/>
      <c r="F62" s="195"/>
      <c r="G62" s="195"/>
      <c r="H62" s="195"/>
      <c r="I62" s="193" t="s">
        <v>746</v>
      </c>
    </row>
    <row r="63" spans="1:9" s="122" customFormat="1" ht="12" customHeight="1">
      <c r="A63" s="152">
        <v>59</v>
      </c>
      <c r="B63" s="195"/>
      <c r="C63" s="195"/>
      <c r="D63" s="195">
        <v>3</v>
      </c>
      <c r="E63" s="195">
        <v>3</v>
      </c>
      <c r="F63" s="195">
        <v>6</v>
      </c>
      <c r="G63" s="195">
        <v>4</v>
      </c>
      <c r="H63" s="195" t="s">
        <v>3684</v>
      </c>
      <c r="I63" s="193" t="s">
        <v>753</v>
      </c>
    </row>
    <row r="64" spans="1:9" s="122" customFormat="1" ht="12" customHeight="1">
      <c r="A64" s="152">
        <v>60</v>
      </c>
      <c r="B64" s="195"/>
      <c r="C64" s="195"/>
      <c r="D64" s="195"/>
      <c r="E64" s="195"/>
      <c r="F64" s="195"/>
      <c r="G64" s="195"/>
      <c r="H64" s="195"/>
      <c r="I64" s="193" t="s">
        <v>756</v>
      </c>
    </row>
    <row r="65" spans="1:9" s="122" customFormat="1" ht="12" customHeight="1">
      <c r="A65" s="152">
        <v>61</v>
      </c>
      <c r="B65" s="195"/>
      <c r="C65" s="195"/>
      <c r="D65" s="195"/>
      <c r="E65" s="195"/>
      <c r="F65" s="195"/>
      <c r="G65" s="195"/>
      <c r="H65" s="195"/>
      <c r="I65" s="193" t="s">
        <v>758</v>
      </c>
    </row>
    <row r="66" spans="1:9" s="122" customFormat="1" ht="12" customHeight="1">
      <c r="A66" s="152">
        <v>62</v>
      </c>
      <c r="B66" s="195"/>
      <c r="C66" s="195">
        <v>10</v>
      </c>
      <c r="D66" s="195"/>
      <c r="E66" s="195">
        <v>10</v>
      </c>
      <c r="F66" s="195">
        <v>6</v>
      </c>
      <c r="G66" s="195">
        <v>4</v>
      </c>
      <c r="H66" s="195" t="s">
        <v>3685</v>
      </c>
      <c r="I66" s="357" t="s">
        <v>752</v>
      </c>
    </row>
    <row r="67" spans="1:9" s="122" customFormat="1" ht="12" customHeight="1">
      <c r="A67" s="152">
        <v>63</v>
      </c>
      <c r="B67" s="195"/>
      <c r="C67" s="195"/>
      <c r="D67" s="195"/>
      <c r="E67" s="195"/>
      <c r="F67" s="195"/>
      <c r="G67" s="195"/>
      <c r="H67" s="195"/>
      <c r="I67" s="357" t="s">
        <v>755</v>
      </c>
    </row>
    <row r="68" spans="1:9" s="122" customFormat="1" ht="12" customHeight="1">
      <c r="A68" s="152">
        <v>64</v>
      </c>
      <c r="B68" s="195"/>
      <c r="C68" s="195"/>
      <c r="D68" s="195"/>
      <c r="E68" s="195"/>
      <c r="F68" s="195"/>
      <c r="G68" s="195"/>
      <c r="H68" s="195"/>
      <c r="I68" s="357" t="s">
        <v>757</v>
      </c>
    </row>
    <row r="69" spans="1:9" s="122" customFormat="1" ht="12" customHeight="1">
      <c r="A69" s="152">
        <v>65</v>
      </c>
      <c r="B69" s="195"/>
      <c r="C69" s="195"/>
      <c r="D69" s="195"/>
      <c r="E69" s="195"/>
      <c r="F69" s="195"/>
      <c r="G69" s="195"/>
      <c r="H69" s="195"/>
      <c r="I69" s="357" t="s">
        <v>759</v>
      </c>
    </row>
    <row r="70" spans="1:9" s="122" customFormat="1" ht="12" customHeight="1">
      <c r="A70" s="152">
        <v>66</v>
      </c>
      <c r="B70" s="195"/>
      <c r="C70" s="195"/>
      <c r="D70" s="195"/>
      <c r="E70" s="195"/>
      <c r="F70" s="195"/>
      <c r="G70" s="195"/>
      <c r="H70" s="195"/>
      <c r="I70" s="357" t="s">
        <v>760</v>
      </c>
    </row>
    <row r="71" spans="1:9" s="122" customFormat="1" ht="12" customHeight="1">
      <c r="A71" s="152">
        <v>67</v>
      </c>
      <c r="B71" s="195"/>
      <c r="C71" s="195"/>
      <c r="D71" s="195"/>
      <c r="E71" s="195"/>
      <c r="F71" s="195"/>
      <c r="G71" s="195"/>
      <c r="H71" s="195"/>
      <c r="I71" s="357" t="s">
        <v>761</v>
      </c>
    </row>
    <row r="72" spans="1:9" s="122" customFormat="1" ht="12" customHeight="1">
      <c r="A72" s="152">
        <v>68</v>
      </c>
      <c r="B72" s="195"/>
      <c r="C72" s="195"/>
      <c r="D72" s="195"/>
      <c r="E72" s="195"/>
      <c r="F72" s="195"/>
      <c r="G72" s="195"/>
      <c r="H72" s="195"/>
      <c r="I72" s="357" t="s">
        <v>1159</v>
      </c>
    </row>
    <row r="73" spans="1:9" s="122" customFormat="1" ht="12" customHeight="1">
      <c r="A73" s="152">
        <v>69</v>
      </c>
      <c r="B73" s="195"/>
      <c r="C73" s="195"/>
      <c r="D73" s="195"/>
      <c r="E73" s="195"/>
      <c r="F73" s="195"/>
      <c r="G73" s="195"/>
      <c r="H73" s="195"/>
      <c r="I73" s="357" t="s">
        <v>1160</v>
      </c>
    </row>
    <row r="74" spans="1:9" s="122" customFormat="1" ht="12" customHeight="1">
      <c r="A74" s="152">
        <v>70</v>
      </c>
      <c r="B74" s="195"/>
      <c r="C74" s="195"/>
      <c r="D74" s="195"/>
      <c r="E74" s="195"/>
      <c r="F74" s="195"/>
      <c r="G74" s="195"/>
      <c r="H74" s="195"/>
      <c r="I74" s="357" t="s">
        <v>1161</v>
      </c>
    </row>
    <row r="75" spans="1:9" s="122" customFormat="1" ht="12" customHeight="1">
      <c r="A75" s="152">
        <v>71</v>
      </c>
      <c r="B75" s="195"/>
      <c r="C75" s="195"/>
      <c r="D75" s="195"/>
      <c r="E75" s="195"/>
      <c r="F75" s="195"/>
      <c r="G75" s="195"/>
      <c r="H75" s="195"/>
      <c r="I75" s="357" t="s">
        <v>1162</v>
      </c>
    </row>
    <row r="76" spans="1:9">
      <c r="B76" s="633">
        <f t="shared" ref="B76:D76" si="0">SUM(B3:B75)</f>
        <v>52</v>
      </c>
      <c r="C76" s="633">
        <f t="shared" si="0"/>
        <v>10</v>
      </c>
      <c r="D76" s="633">
        <f t="shared" si="0"/>
        <v>5</v>
      </c>
      <c r="E76" s="633">
        <f>SUM(E3:E75)</f>
        <v>71</v>
      </c>
      <c r="F76" s="771"/>
      <c r="G76" s="771"/>
      <c r="H76" s="771"/>
    </row>
    <row r="77" spans="1:9" ht="12.75">
      <c r="B77" s="781" t="s">
        <v>3567</v>
      </c>
      <c r="C77" s="781" t="s">
        <v>3568</v>
      </c>
      <c r="D77" s="781" t="s">
        <v>3569</v>
      </c>
      <c r="E77" s="781" t="s">
        <v>3550</v>
      </c>
      <c r="F77" s="822"/>
      <c r="G77" s="822"/>
      <c r="H77" s="822"/>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T38"/>
  <sheetViews>
    <sheetView topLeftCell="F1" zoomScale="90" zoomScaleNormal="90" zoomScalePageLayoutView="120" workbookViewId="0">
      <selection activeCell="P16" sqref="P16"/>
    </sheetView>
  </sheetViews>
  <sheetFormatPr defaultColWidth="11" defaultRowHeight="15.75"/>
  <cols>
    <col min="1" max="5" width="0" hidden="1" customWidth="1"/>
    <col min="6" max="6" width="4.125" customWidth="1"/>
    <col min="12" max="12" width="4" style="333" customWidth="1"/>
  </cols>
  <sheetData>
    <row r="1" spans="1:20">
      <c r="A1" s="262" t="s">
        <v>85</v>
      </c>
      <c r="B1" s="105" t="s">
        <v>913</v>
      </c>
      <c r="C1" s="104"/>
      <c r="D1" s="104"/>
      <c r="E1" s="104"/>
      <c r="F1" s="335"/>
      <c r="G1" s="262" t="s">
        <v>85</v>
      </c>
      <c r="H1" s="187" t="s">
        <v>1071</v>
      </c>
      <c r="I1" s="105" t="s">
        <v>913</v>
      </c>
      <c r="M1" s="454" t="s">
        <v>2565</v>
      </c>
    </row>
    <row r="2" spans="1:20" ht="33" customHeight="1">
      <c r="A2" s="104"/>
      <c r="B2" s="26" t="s">
        <v>914</v>
      </c>
      <c r="C2" s="28" t="s">
        <v>915</v>
      </c>
      <c r="D2" s="28" t="s">
        <v>916</v>
      </c>
      <c r="E2" s="28"/>
      <c r="F2" s="335"/>
      <c r="G2" s="784" t="s">
        <v>2564</v>
      </c>
      <c r="H2" s="26" t="s">
        <v>914</v>
      </c>
      <c r="I2" s="28" t="s">
        <v>916</v>
      </c>
      <c r="K2" s="29"/>
      <c r="L2" s="790"/>
      <c r="M2" s="541" t="s">
        <v>595</v>
      </c>
      <c r="N2" s="465" t="s">
        <v>2809</v>
      </c>
      <c r="O2" s="465" t="s">
        <v>2810</v>
      </c>
      <c r="P2" s="261"/>
      <c r="Q2" s="261"/>
      <c r="R2" s="261"/>
      <c r="S2" s="261"/>
      <c r="T2" s="261"/>
    </row>
    <row r="3" spans="1:20" ht="33" customHeight="1">
      <c r="A3" s="104"/>
      <c r="B3" s="103" t="s">
        <v>918</v>
      </c>
      <c r="C3" s="95" t="s">
        <v>919</v>
      </c>
      <c r="D3" s="95" t="s">
        <v>920</v>
      </c>
      <c r="E3" s="95"/>
      <c r="F3" s="335"/>
      <c r="H3" s="103" t="s">
        <v>918</v>
      </c>
      <c r="I3" s="28" t="s">
        <v>915</v>
      </c>
      <c r="K3" s="29"/>
      <c r="L3" s="790"/>
      <c r="N3" s="465" t="s">
        <v>2811</v>
      </c>
      <c r="O3" s="508" t="s">
        <v>2812</v>
      </c>
      <c r="P3" s="261"/>
      <c r="Q3" s="261"/>
      <c r="R3" s="261"/>
      <c r="S3" s="261"/>
      <c r="T3" s="261"/>
    </row>
    <row r="4" spans="1:20" ht="33" customHeight="1">
      <c r="A4" s="104"/>
      <c r="B4" s="103" t="s">
        <v>922</v>
      </c>
      <c r="C4" s="108" t="s">
        <v>923</v>
      </c>
      <c r="D4" s="95"/>
      <c r="E4" s="95"/>
      <c r="F4" s="335"/>
      <c r="H4" s="103" t="s">
        <v>922</v>
      </c>
      <c r="I4" s="95" t="s">
        <v>919</v>
      </c>
      <c r="K4" s="112"/>
      <c r="L4" s="790"/>
      <c r="N4" s="465" t="s">
        <v>2813</v>
      </c>
      <c r="O4" s="282"/>
      <c r="P4" s="261"/>
      <c r="Q4" s="261"/>
      <c r="R4" s="261"/>
      <c r="S4" s="261"/>
      <c r="T4" s="261"/>
    </row>
    <row r="5" spans="1:20" ht="33" customHeight="1">
      <c r="A5" s="104"/>
      <c r="B5" s="103" t="s">
        <v>926</v>
      </c>
      <c r="C5" s="108" t="s">
        <v>927</v>
      </c>
      <c r="D5" s="104"/>
      <c r="E5" s="104"/>
      <c r="F5" s="335"/>
      <c r="H5" s="103" t="s">
        <v>926</v>
      </c>
      <c r="I5" s="95" t="s">
        <v>920</v>
      </c>
      <c r="K5" s="112"/>
      <c r="L5" s="790"/>
      <c r="N5" s="465" t="s">
        <v>2814</v>
      </c>
      <c r="O5" s="282"/>
      <c r="P5" s="261"/>
      <c r="Q5" s="261"/>
      <c r="R5" s="261"/>
      <c r="S5" s="261"/>
      <c r="T5" s="261"/>
    </row>
    <row r="6" spans="1:20" ht="33" customHeight="1">
      <c r="A6" s="104"/>
      <c r="B6" s="103" t="s">
        <v>928</v>
      </c>
      <c r="C6" s="108" t="s">
        <v>929</v>
      </c>
      <c r="D6" s="104"/>
      <c r="E6" s="104"/>
      <c r="F6" s="335"/>
      <c r="H6" s="103" t="s">
        <v>928</v>
      </c>
      <c r="I6" s="95" t="s">
        <v>924</v>
      </c>
      <c r="K6" s="112"/>
      <c r="L6" s="790"/>
      <c r="M6" s="585">
        <f>SUM(N6:O6)</f>
        <v>12</v>
      </c>
      <c r="N6" s="568">
        <v>8</v>
      </c>
      <c r="O6" s="568">
        <v>4</v>
      </c>
      <c r="P6" s="261"/>
      <c r="Q6" s="261"/>
      <c r="R6" s="261"/>
      <c r="S6" s="261"/>
      <c r="T6" s="261"/>
    </row>
    <row r="7" spans="1:20" ht="33" customHeight="1">
      <c r="A7" s="104"/>
      <c r="B7" s="103" t="s">
        <v>930</v>
      </c>
      <c r="C7" s="108" t="s">
        <v>931</v>
      </c>
      <c r="D7" s="104"/>
      <c r="E7" s="104"/>
      <c r="F7" s="335"/>
      <c r="H7" s="103" t="s">
        <v>930</v>
      </c>
      <c r="I7" s="108" t="s">
        <v>923</v>
      </c>
      <c r="K7" s="63"/>
      <c r="L7" s="790"/>
      <c r="M7" s="541" t="s">
        <v>634</v>
      </c>
      <c r="N7" s="465" t="s">
        <v>2815</v>
      </c>
      <c r="O7" s="465" t="s">
        <v>2816</v>
      </c>
      <c r="P7" s="465" t="s">
        <v>2817</v>
      </c>
      <c r="Q7" s="465" t="s">
        <v>2818</v>
      </c>
      <c r="R7" s="465" t="s">
        <v>2826</v>
      </c>
      <c r="S7" s="465" t="s">
        <v>2819</v>
      </c>
      <c r="T7" s="465" t="s">
        <v>2820</v>
      </c>
    </row>
    <row r="8" spans="1:20" ht="33" customHeight="1">
      <c r="A8" s="104"/>
      <c r="B8" s="103" t="s">
        <v>932</v>
      </c>
      <c r="C8" s="104"/>
      <c r="D8" s="104"/>
      <c r="E8" s="104"/>
      <c r="F8" s="335"/>
      <c r="H8" s="103" t="s">
        <v>932</v>
      </c>
      <c r="I8" s="108" t="s">
        <v>927</v>
      </c>
      <c r="N8" s="509" t="s">
        <v>2821</v>
      </c>
      <c r="O8" s="509" t="s">
        <v>2822</v>
      </c>
      <c r="P8" s="465" t="s">
        <v>2817</v>
      </c>
      <c r="Q8" s="465" t="s">
        <v>2823</v>
      </c>
      <c r="R8" s="465" t="s">
        <v>2827</v>
      </c>
      <c r="S8" s="465" t="s">
        <v>2824</v>
      </c>
      <c r="T8" s="261"/>
    </row>
    <row r="9" spans="1:20" ht="33" customHeight="1">
      <c r="A9" s="104"/>
      <c r="B9" s="96" t="s">
        <v>933</v>
      </c>
      <c r="C9" s="104"/>
      <c r="D9" s="104"/>
      <c r="E9" s="104"/>
      <c r="F9" s="335"/>
      <c r="H9" s="96" t="s">
        <v>933</v>
      </c>
      <c r="I9" s="108" t="s">
        <v>929</v>
      </c>
      <c r="N9" s="261"/>
      <c r="O9" s="261"/>
      <c r="P9" s="261"/>
      <c r="Q9" s="465" t="s">
        <v>2825</v>
      </c>
      <c r="S9" s="282"/>
      <c r="T9" s="261"/>
    </row>
    <row r="10" spans="1:20">
      <c r="A10" s="104">
        <v>16</v>
      </c>
      <c r="B10" s="104">
        <v>8</v>
      </c>
      <c r="C10" s="104">
        <v>6</v>
      </c>
      <c r="D10" s="104">
        <v>2</v>
      </c>
      <c r="E10" s="104"/>
      <c r="F10" s="335"/>
      <c r="G10" s="585">
        <f>SUM(H10:I10)</f>
        <v>16</v>
      </c>
      <c r="H10" s="580">
        <v>8</v>
      </c>
      <c r="I10" s="580">
        <v>8</v>
      </c>
      <c r="M10" s="585">
        <f>SUM(N10:V10)</f>
        <v>28</v>
      </c>
      <c r="N10" s="587">
        <v>4</v>
      </c>
      <c r="O10" s="568">
        <v>4</v>
      </c>
      <c r="P10" s="568">
        <v>4</v>
      </c>
      <c r="Q10" s="568">
        <v>6</v>
      </c>
      <c r="R10" s="599">
        <v>4</v>
      </c>
      <c r="S10" s="599">
        <v>4</v>
      </c>
      <c r="T10" s="568">
        <v>2</v>
      </c>
    </row>
    <row r="11" spans="1:20" ht="14.1" customHeight="1">
      <c r="A11" s="180" t="s">
        <v>1072</v>
      </c>
      <c r="B11" s="202" t="s">
        <v>1042</v>
      </c>
      <c r="C11" s="202" t="s">
        <v>1042</v>
      </c>
      <c r="D11" s="104"/>
      <c r="E11" s="104"/>
      <c r="F11" s="335"/>
      <c r="G11" s="180" t="s">
        <v>1072</v>
      </c>
      <c r="H11" s="187">
        <v>4</v>
      </c>
      <c r="I11" s="187">
        <v>13</v>
      </c>
    </row>
    <row r="12" spans="1:20" ht="18">
      <c r="A12" s="104"/>
      <c r="B12" s="104"/>
      <c r="C12" s="104"/>
      <c r="D12" s="104"/>
      <c r="E12" s="104"/>
      <c r="F12" s="335"/>
      <c r="H12" s="389" t="s">
        <v>1042</v>
      </c>
      <c r="I12" s="389" t="s">
        <v>1042</v>
      </c>
    </row>
    <row r="13" spans="1:20">
      <c r="A13" s="262" t="s">
        <v>133</v>
      </c>
      <c r="B13" s="104"/>
      <c r="C13" s="104"/>
      <c r="D13" s="104"/>
      <c r="E13" s="104"/>
      <c r="F13" s="335"/>
      <c r="G13" s="262" t="s">
        <v>133</v>
      </c>
      <c r="H13" s="187" t="s">
        <v>1071</v>
      </c>
      <c r="I13" s="105" t="s">
        <v>913</v>
      </c>
      <c r="R13" s="261"/>
      <c r="S13" s="261"/>
      <c r="T13" s="261"/>
    </row>
    <row r="14" spans="1:20" ht="33" customHeight="1">
      <c r="A14" s="104"/>
      <c r="B14" s="26" t="s">
        <v>934</v>
      </c>
      <c r="C14" s="28" t="s">
        <v>935</v>
      </c>
      <c r="D14" s="28" t="s">
        <v>936</v>
      </c>
      <c r="E14" s="28" t="s">
        <v>937</v>
      </c>
      <c r="F14" s="335"/>
      <c r="H14" s="26" t="s">
        <v>934</v>
      </c>
      <c r="I14" s="28" t="s">
        <v>935</v>
      </c>
      <c r="J14" s="28" t="s">
        <v>936</v>
      </c>
      <c r="K14" s="28" t="s">
        <v>937</v>
      </c>
      <c r="M14" s="541" t="s">
        <v>900</v>
      </c>
      <c r="N14" s="465" t="s">
        <v>2828</v>
      </c>
      <c r="O14" s="465" t="s">
        <v>2829</v>
      </c>
      <c r="P14" s="465" t="s">
        <v>2837</v>
      </c>
      <c r="Q14" s="261"/>
      <c r="R14" s="261"/>
      <c r="S14" s="261"/>
      <c r="T14" s="261"/>
    </row>
    <row r="15" spans="1:20" ht="33" customHeight="1">
      <c r="A15" s="104"/>
      <c r="B15" s="103" t="s">
        <v>938</v>
      </c>
      <c r="C15" s="95" t="s">
        <v>939</v>
      </c>
      <c r="D15" s="95" t="s">
        <v>940</v>
      </c>
      <c r="E15" s="95" t="s">
        <v>941</v>
      </c>
      <c r="F15" s="335"/>
      <c r="H15" s="103" t="s">
        <v>938</v>
      </c>
      <c r="I15" s="95" t="s">
        <v>939</v>
      </c>
      <c r="J15" s="95" t="s">
        <v>940</v>
      </c>
      <c r="K15" s="95" t="s">
        <v>941</v>
      </c>
      <c r="N15" s="465" t="s">
        <v>2830</v>
      </c>
      <c r="O15" s="465" t="s">
        <v>2831</v>
      </c>
      <c r="P15" s="465" t="s">
        <v>2832</v>
      </c>
      <c r="Q15" s="465" t="s">
        <v>2833</v>
      </c>
      <c r="R15" s="261"/>
      <c r="S15" s="261"/>
      <c r="T15" s="261"/>
    </row>
    <row r="16" spans="1:20" ht="33" customHeight="1">
      <c r="A16" s="104"/>
      <c r="B16" s="28" t="s">
        <v>915</v>
      </c>
      <c r="C16" s="103" t="s">
        <v>942</v>
      </c>
      <c r="D16" s="95" t="s">
        <v>943</v>
      </c>
      <c r="E16" s="95" t="s">
        <v>944</v>
      </c>
      <c r="F16" s="335"/>
      <c r="H16" s="28" t="s">
        <v>915</v>
      </c>
      <c r="I16" s="103" t="s">
        <v>942</v>
      </c>
      <c r="J16" s="95" t="s">
        <v>943</v>
      </c>
      <c r="K16" s="95" t="s">
        <v>944</v>
      </c>
      <c r="N16" s="465" t="s">
        <v>2834</v>
      </c>
      <c r="O16" s="465" t="s">
        <v>2835</v>
      </c>
      <c r="P16" s="465" t="s">
        <v>2836</v>
      </c>
      <c r="Q16" s="261"/>
      <c r="R16" s="261"/>
      <c r="S16" s="261"/>
      <c r="T16" s="261"/>
    </row>
    <row r="17" spans="1:20" ht="33" customHeight="1">
      <c r="A17" s="104"/>
      <c r="B17" s="95" t="s">
        <v>919</v>
      </c>
      <c r="C17" s="103" t="s">
        <v>945</v>
      </c>
      <c r="D17" s="95" t="s">
        <v>946</v>
      </c>
      <c r="E17" s="95" t="s">
        <v>947</v>
      </c>
      <c r="F17" s="335"/>
      <c r="H17" s="95" t="s">
        <v>919</v>
      </c>
      <c r="I17" s="103" t="s">
        <v>945</v>
      </c>
      <c r="J17" s="95" t="s">
        <v>946</v>
      </c>
      <c r="K17" s="95" t="s">
        <v>947</v>
      </c>
      <c r="N17" s="441"/>
      <c r="O17" s="465" t="s">
        <v>2838</v>
      </c>
      <c r="P17" s="261"/>
      <c r="Q17" s="261"/>
      <c r="R17" s="261"/>
      <c r="S17" s="261"/>
      <c r="T17" s="261"/>
    </row>
    <row r="18" spans="1:20" ht="33" customHeight="1">
      <c r="A18" s="104"/>
      <c r="B18" s="108" t="s">
        <v>931</v>
      </c>
      <c r="C18" s="103" t="s">
        <v>948</v>
      </c>
      <c r="D18" s="95" t="s">
        <v>949</v>
      </c>
      <c r="E18" s="95" t="s">
        <v>950</v>
      </c>
      <c r="F18" s="335"/>
      <c r="H18" s="108" t="s">
        <v>931</v>
      </c>
      <c r="I18" s="103" t="s">
        <v>948</v>
      </c>
      <c r="J18" s="95" t="s">
        <v>949</v>
      </c>
      <c r="K18" s="95" t="s">
        <v>950</v>
      </c>
      <c r="M18" s="586">
        <f>SUM(N18:T18)</f>
        <v>22</v>
      </c>
      <c r="N18" s="600">
        <v>6</v>
      </c>
      <c r="O18" s="600">
        <v>8</v>
      </c>
      <c r="P18" s="600">
        <v>6</v>
      </c>
      <c r="Q18" s="600">
        <v>2</v>
      </c>
      <c r="R18" s="601" t="s">
        <v>2842</v>
      </c>
      <c r="S18" s="570"/>
      <c r="T18" s="570"/>
    </row>
    <row r="19" spans="1:20" ht="33" customHeight="1">
      <c r="A19" s="104"/>
      <c r="B19" s="28" t="s">
        <v>917</v>
      </c>
      <c r="C19" s="103" t="s">
        <v>951</v>
      </c>
      <c r="D19" s="95" t="s">
        <v>952</v>
      </c>
      <c r="E19" s="95" t="s">
        <v>953</v>
      </c>
      <c r="F19" s="335"/>
      <c r="H19" s="28" t="s">
        <v>917</v>
      </c>
      <c r="I19" s="103" t="s">
        <v>951</v>
      </c>
      <c r="J19" s="95" t="s">
        <v>952</v>
      </c>
      <c r="K19" s="95" t="s">
        <v>953</v>
      </c>
      <c r="M19" s="541" t="s">
        <v>2944</v>
      </c>
      <c r="N19" s="465" t="s">
        <v>2839</v>
      </c>
      <c r="O19" s="465" t="s">
        <v>2848</v>
      </c>
      <c r="P19" s="465" t="s">
        <v>2840</v>
      </c>
      <c r="Q19" s="465" t="s">
        <v>2841</v>
      </c>
      <c r="R19" s="511" t="s">
        <v>2846</v>
      </c>
      <c r="S19" s="261"/>
      <c r="T19" s="261"/>
    </row>
    <row r="20" spans="1:20" ht="33" customHeight="1">
      <c r="A20" s="104"/>
      <c r="B20" s="95" t="s">
        <v>921</v>
      </c>
      <c r="C20" s="103" t="s">
        <v>954</v>
      </c>
      <c r="D20" s="95" t="s">
        <v>955</v>
      </c>
      <c r="E20" s="95" t="s">
        <v>956</v>
      </c>
      <c r="F20" s="335"/>
      <c r="H20" s="95" t="s">
        <v>921</v>
      </c>
      <c r="I20" s="103" t="s">
        <v>954</v>
      </c>
      <c r="J20" s="95" t="s">
        <v>955</v>
      </c>
      <c r="K20" s="95" t="s">
        <v>956</v>
      </c>
      <c r="N20" s="465" t="s">
        <v>2843</v>
      </c>
      <c r="O20" s="510" t="s">
        <v>2849</v>
      </c>
      <c r="P20" s="510" t="s">
        <v>2844</v>
      </c>
      <c r="Q20" s="465" t="s">
        <v>2845</v>
      </c>
      <c r="R20" s="441"/>
      <c r="S20" s="261"/>
      <c r="T20" s="261"/>
    </row>
    <row r="21" spans="1:20" ht="33" customHeight="1">
      <c r="A21" s="104"/>
      <c r="B21" s="95" t="s">
        <v>925</v>
      </c>
      <c r="C21" s="103" t="s">
        <v>957</v>
      </c>
      <c r="D21" s="95" t="s">
        <v>958</v>
      </c>
      <c r="E21" s="104"/>
      <c r="F21" s="335"/>
      <c r="H21" s="95" t="s">
        <v>925</v>
      </c>
      <c r="I21" s="103" t="s">
        <v>957</v>
      </c>
      <c r="J21" s="95" t="s">
        <v>958</v>
      </c>
      <c r="K21" s="160"/>
      <c r="N21" s="508" t="s">
        <v>2847</v>
      </c>
      <c r="O21" s="441"/>
      <c r="P21" s="441"/>
      <c r="Q21" s="441"/>
      <c r="R21" s="441"/>
      <c r="S21" s="261"/>
      <c r="T21" s="261"/>
    </row>
    <row r="22" spans="1:20">
      <c r="A22" s="104">
        <v>25</v>
      </c>
      <c r="B22" s="104">
        <v>2</v>
      </c>
      <c r="C22" s="104">
        <v>8</v>
      </c>
      <c r="D22" s="104">
        <v>8</v>
      </c>
      <c r="E22" s="104">
        <v>7</v>
      </c>
      <c r="F22" s="335"/>
      <c r="G22" s="585">
        <f>SUM(H22:K22)</f>
        <v>31</v>
      </c>
      <c r="H22" s="545">
        <v>8</v>
      </c>
      <c r="I22" s="545">
        <v>8</v>
      </c>
      <c r="J22" s="545">
        <v>8</v>
      </c>
      <c r="K22" s="545">
        <v>7</v>
      </c>
      <c r="M22" s="586">
        <f>SUM(N22:S22)</f>
        <v>18</v>
      </c>
      <c r="N22" s="600">
        <v>6</v>
      </c>
      <c r="O22" s="600">
        <v>4</v>
      </c>
      <c r="P22" s="600">
        <v>4</v>
      </c>
      <c r="Q22" s="600">
        <v>4</v>
      </c>
      <c r="R22" s="600"/>
      <c r="S22" s="600"/>
      <c r="T22" s="600"/>
    </row>
    <row r="23" spans="1:20" ht="15" customHeight="1">
      <c r="A23" s="180" t="s">
        <v>1072</v>
      </c>
      <c r="B23" s="202"/>
      <c r="C23" s="202"/>
      <c r="D23" s="160"/>
      <c r="E23" s="160"/>
      <c r="F23" s="335"/>
      <c r="G23" s="180" t="s">
        <v>1072</v>
      </c>
      <c r="H23" s="187">
        <v>45</v>
      </c>
      <c r="I23" s="187">
        <v>51</v>
      </c>
      <c r="J23" s="187">
        <v>17</v>
      </c>
      <c r="K23" s="187">
        <v>24</v>
      </c>
    </row>
    <row r="24" spans="1:20" ht="18">
      <c r="A24" s="104"/>
      <c r="B24" s="104"/>
      <c r="C24" s="104"/>
      <c r="D24" s="104"/>
      <c r="E24" s="104"/>
      <c r="F24" s="335"/>
      <c r="H24" s="389" t="s">
        <v>1042</v>
      </c>
      <c r="I24" s="389" t="s">
        <v>1042</v>
      </c>
      <c r="J24" s="389" t="s">
        <v>1042</v>
      </c>
      <c r="K24" s="389" t="s">
        <v>1042</v>
      </c>
    </row>
    <row r="25" spans="1:20">
      <c r="A25" s="262" t="s">
        <v>170</v>
      </c>
      <c r="B25" s="104"/>
      <c r="C25" s="104"/>
      <c r="D25" s="104"/>
      <c r="E25" s="104"/>
      <c r="F25" s="335"/>
      <c r="G25" s="262" t="s">
        <v>170</v>
      </c>
      <c r="H25" s="187" t="s">
        <v>1071</v>
      </c>
      <c r="I25" s="105" t="s">
        <v>913</v>
      </c>
    </row>
    <row r="26" spans="1:20" ht="33" customHeight="1">
      <c r="A26" s="104"/>
      <c r="B26" s="26" t="s">
        <v>959</v>
      </c>
      <c r="C26" s="28" t="s">
        <v>960</v>
      </c>
      <c r="D26" s="28" t="s">
        <v>961</v>
      </c>
      <c r="E26" s="28"/>
      <c r="F26" s="335"/>
      <c r="H26" s="26" t="s">
        <v>959</v>
      </c>
      <c r="I26" s="28" t="s">
        <v>960</v>
      </c>
      <c r="J26" s="28" t="s">
        <v>961</v>
      </c>
    </row>
    <row r="27" spans="1:20" ht="33" customHeight="1">
      <c r="A27" s="104"/>
      <c r="B27" s="103" t="s">
        <v>962</v>
      </c>
      <c r="C27" s="95" t="s">
        <v>963</v>
      </c>
      <c r="D27" s="95" t="s">
        <v>964</v>
      </c>
      <c r="E27" s="104"/>
      <c r="F27" s="335"/>
      <c r="H27" s="103" t="s">
        <v>962</v>
      </c>
      <c r="I27" s="95" t="s">
        <v>963</v>
      </c>
      <c r="J27" s="95" t="s">
        <v>964</v>
      </c>
    </row>
    <row r="28" spans="1:20" ht="33" customHeight="1">
      <c r="A28" s="104"/>
      <c r="B28" s="103" t="s">
        <v>965</v>
      </c>
      <c r="C28" s="95" t="s">
        <v>966</v>
      </c>
      <c r="D28" s="95" t="s">
        <v>967</v>
      </c>
      <c r="E28" s="104"/>
      <c r="F28" s="335"/>
      <c r="H28" s="103" t="s">
        <v>965</v>
      </c>
      <c r="I28" s="95" t="s">
        <v>966</v>
      </c>
      <c r="J28" s="95" t="s">
        <v>967</v>
      </c>
    </row>
    <row r="29" spans="1:20" ht="33" customHeight="1">
      <c r="A29" s="104"/>
      <c r="B29" s="103" t="s">
        <v>968</v>
      </c>
      <c r="C29" s="95" t="s">
        <v>969</v>
      </c>
      <c r="D29" s="95" t="s">
        <v>970</v>
      </c>
      <c r="E29" s="104"/>
      <c r="F29" s="335"/>
      <c r="H29" s="103" t="s">
        <v>968</v>
      </c>
      <c r="I29" s="95" t="s">
        <v>969</v>
      </c>
      <c r="J29" s="95" t="s">
        <v>970</v>
      </c>
    </row>
    <row r="30" spans="1:20" ht="33" customHeight="1">
      <c r="A30" s="104"/>
      <c r="B30" s="103" t="s">
        <v>971</v>
      </c>
      <c r="C30" s="95" t="s">
        <v>972</v>
      </c>
      <c r="D30" s="95" t="s">
        <v>973</v>
      </c>
      <c r="E30" s="104"/>
      <c r="F30" s="335"/>
      <c r="H30" s="103" t="s">
        <v>971</v>
      </c>
      <c r="I30" s="95" t="s">
        <v>972</v>
      </c>
      <c r="J30" s="95" t="s">
        <v>973</v>
      </c>
    </row>
    <row r="31" spans="1:20" ht="33" customHeight="1">
      <c r="A31" s="104"/>
      <c r="B31" s="103" t="s">
        <v>974</v>
      </c>
      <c r="C31" s="95" t="s">
        <v>975</v>
      </c>
      <c r="D31" s="95" t="s">
        <v>976</v>
      </c>
      <c r="E31" s="104"/>
      <c r="F31" s="335"/>
      <c r="H31" s="103" t="s">
        <v>974</v>
      </c>
      <c r="I31" s="95" t="s">
        <v>975</v>
      </c>
      <c r="J31" s="95" t="s">
        <v>976</v>
      </c>
    </row>
    <row r="32" spans="1:20" ht="33" customHeight="1">
      <c r="A32" s="104"/>
      <c r="B32" s="103" t="s">
        <v>977</v>
      </c>
      <c r="C32" s="95" t="s">
        <v>978</v>
      </c>
      <c r="D32" s="95" t="s">
        <v>979</v>
      </c>
      <c r="E32" s="104"/>
      <c r="F32" s="335"/>
      <c r="H32" s="103" t="s">
        <v>977</v>
      </c>
      <c r="I32" s="95" t="s">
        <v>978</v>
      </c>
      <c r="J32" s="95" t="s">
        <v>979</v>
      </c>
    </row>
    <row r="33" spans="1:13" ht="33" customHeight="1">
      <c r="A33" s="104"/>
      <c r="B33" s="103" t="s">
        <v>980</v>
      </c>
      <c r="C33" s="95" t="s">
        <v>981</v>
      </c>
      <c r="D33" s="95" t="s">
        <v>982</v>
      </c>
      <c r="E33" s="104"/>
      <c r="F33" s="335"/>
      <c r="H33" s="103" t="s">
        <v>980</v>
      </c>
      <c r="I33" s="95" t="s">
        <v>981</v>
      </c>
      <c r="J33" s="95" t="s">
        <v>982</v>
      </c>
    </row>
    <row r="34" spans="1:13">
      <c r="A34" s="104">
        <v>25</v>
      </c>
      <c r="B34" s="104">
        <v>8</v>
      </c>
      <c r="C34" s="104">
        <v>8</v>
      </c>
      <c r="D34" s="104">
        <v>8</v>
      </c>
      <c r="E34" s="104">
        <v>1</v>
      </c>
      <c r="F34" s="335"/>
      <c r="G34" s="586">
        <f>SUM(H34:K34)</f>
        <v>24</v>
      </c>
      <c r="H34" s="578">
        <v>8</v>
      </c>
      <c r="I34" s="578">
        <v>8</v>
      </c>
      <c r="J34" s="578">
        <v>8</v>
      </c>
    </row>
    <row r="35" spans="1:13" ht="15" customHeight="1">
      <c r="A35" s="180" t="s">
        <v>1072</v>
      </c>
      <c r="B35" s="202"/>
      <c r="C35" s="202"/>
      <c r="D35" s="160"/>
      <c r="E35" s="160"/>
      <c r="F35" s="335"/>
      <c r="G35" s="180" t="s">
        <v>1072</v>
      </c>
      <c r="H35" s="187">
        <v>45</v>
      </c>
      <c r="I35" s="187">
        <v>51</v>
      </c>
      <c r="J35" s="187">
        <v>4</v>
      </c>
    </row>
    <row r="36" spans="1:13" ht="18.75">
      <c r="A36" s="104"/>
      <c r="B36" s="104"/>
      <c r="C36" s="104"/>
      <c r="D36" s="104"/>
      <c r="E36" s="104"/>
      <c r="F36" s="335"/>
      <c r="G36" s="507">
        <f>G34+G22+G10</f>
        <v>71</v>
      </c>
      <c r="H36" s="389" t="s">
        <v>1042</v>
      </c>
      <c r="I36" s="389" t="s">
        <v>1042</v>
      </c>
      <c r="J36" s="389" t="s">
        <v>1042</v>
      </c>
      <c r="M36" s="489">
        <f>M22+M18+M10+M6</f>
        <v>80</v>
      </c>
    </row>
    <row r="37" spans="1:13" ht="33.75" customHeight="1">
      <c r="A37" s="104"/>
      <c r="B37" s="104"/>
      <c r="C37" s="104"/>
      <c r="D37" s="104"/>
      <c r="E37" s="104"/>
      <c r="F37" s="104"/>
      <c r="G37" s="555" t="s">
        <v>2946</v>
      </c>
      <c r="M37" s="556" t="s">
        <v>2947</v>
      </c>
    </row>
    <row r="38" spans="1:13">
      <c r="A38" s="105">
        <v>70</v>
      </c>
      <c r="B38" s="104"/>
      <c r="C38" s="104"/>
      <c r="D38" s="104"/>
      <c r="E38" s="104"/>
      <c r="F38" s="104"/>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sheetPr>
  <dimension ref="A1:V76"/>
  <sheetViews>
    <sheetView topLeftCell="B1" zoomScale="80" zoomScaleNormal="80" zoomScalePageLayoutView="120" workbookViewId="0">
      <pane ySplit="2" topLeftCell="A3" activePane="bottomLeft" state="frozen"/>
      <selection pane="bottomLeft" activeCell="O4" sqref="O4:O8"/>
    </sheetView>
  </sheetViews>
  <sheetFormatPr defaultColWidth="11" defaultRowHeight="15.75"/>
  <cols>
    <col min="2" max="6" width="3.625" style="185" customWidth="1"/>
    <col min="7" max="7" width="4.375" customWidth="1"/>
    <col min="8" max="9" width="5.125" customWidth="1"/>
    <col min="10" max="10" width="17.625" customWidth="1"/>
    <col min="11" max="11" width="30.625" customWidth="1"/>
    <col min="12" max="12" width="138.125" customWidth="1"/>
  </cols>
  <sheetData>
    <row r="1" spans="1:22">
      <c r="A1" s="262" t="s">
        <v>913</v>
      </c>
      <c r="B1" s="842"/>
      <c r="C1" s="842"/>
      <c r="D1" s="842"/>
      <c r="E1" s="842"/>
      <c r="F1" s="842"/>
      <c r="G1" s="105"/>
      <c r="H1" s="798" t="s">
        <v>3573</v>
      </c>
      <c r="I1" s="799" t="s">
        <v>3574</v>
      </c>
      <c r="J1" s="824"/>
      <c r="K1" s="105" t="s">
        <v>3577</v>
      </c>
      <c r="L1" s="115"/>
      <c r="M1" s="115"/>
      <c r="N1" s="115"/>
      <c r="O1" s="115"/>
    </row>
    <row r="2" spans="1:22">
      <c r="A2" s="119" t="s">
        <v>1039</v>
      </c>
      <c r="B2" s="758" t="s">
        <v>3481</v>
      </c>
      <c r="C2" s="758" t="s">
        <v>3506</v>
      </c>
      <c r="D2" s="758" t="s">
        <v>3505</v>
      </c>
      <c r="E2" s="758" t="s">
        <v>3504</v>
      </c>
      <c r="F2" s="758" t="s">
        <v>3551</v>
      </c>
      <c r="G2" s="119" t="s">
        <v>3550</v>
      </c>
      <c r="H2" s="758" t="s">
        <v>1062</v>
      </c>
      <c r="I2" s="758" t="s">
        <v>1062</v>
      </c>
      <c r="J2" s="758" t="s">
        <v>3553</v>
      </c>
      <c r="K2" s="119" t="s">
        <v>1037</v>
      </c>
      <c r="L2" s="119" t="s">
        <v>1040</v>
      </c>
      <c r="M2" s="1268" t="s">
        <v>3699</v>
      </c>
      <c r="N2" s="1265"/>
      <c r="O2" s="119" t="s">
        <v>2964</v>
      </c>
    </row>
    <row r="3" spans="1:22" ht="12" customHeight="1">
      <c r="A3" s="152">
        <v>1</v>
      </c>
      <c r="B3" s="139">
        <v>4</v>
      </c>
      <c r="C3" s="139"/>
      <c r="D3" s="139"/>
      <c r="E3" s="139"/>
      <c r="F3" s="139"/>
      <c r="G3" s="831">
        <v>4</v>
      </c>
      <c r="H3" s="846">
        <v>3</v>
      </c>
      <c r="I3" s="834">
        <v>2</v>
      </c>
      <c r="J3" s="939" t="s">
        <v>3700</v>
      </c>
      <c r="K3" s="266" t="s">
        <v>914</v>
      </c>
      <c r="L3" s="150" t="s">
        <v>2434</v>
      </c>
      <c r="M3" s="1264" t="s">
        <v>3858</v>
      </c>
      <c r="N3" s="1265"/>
      <c r="O3" s="841">
        <f>71-6</f>
        <v>65</v>
      </c>
    </row>
    <row r="4" spans="1:22" ht="12" customHeight="1">
      <c r="A4" s="152">
        <v>2</v>
      </c>
      <c r="B4" s="139"/>
      <c r="C4" s="139"/>
      <c r="D4" s="139"/>
      <c r="E4" s="139"/>
      <c r="F4" s="139"/>
      <c r="G4" s="831"/>
      <c r="H4" s="270"/>
      <c r="I4" s="270"/>
      <c r="J4" s="939"/>
      <c r="K4" s="267" t="s">
        <v>918</v>
      </c>
      <c r="L4" s="157"/>
      <c r="M4" s="1264" t="s">
        <v>3859</v>
      </c>
      <c r="N4" s="1265"/>
      <c r="O4" s="841"/>
    </row>
    <row r="5" spans="1:22" ht="12" customHeight="1">
      <c r="A5" s="152">
        <v>3</v>
      </c>
      <c r="B5" s="139"/>
      <c r="C5" s="139"/>
      <c r="D5" s="139"/>
      <c r="E5" s="139"/>
      <c r="F5" s="139"/>
      <c r="G5" s="831"/>
      <c r="H5" s="270"/>
      <c r="I5" s="270"/>
      <c r="J5" s="939"/>
      <c r="K5" s="267" t="s">
        <v>922</v>
      </c>
      <c r="L5" s="157"/>
      <c r="M5" s="1264" t="s">
        <v>3857</v>
      </c>
      <c r="N5" s="1265"/>
      <c r="O5" s="841"/>
    </row>
    <row r="6" spans="1:22" ht="12" customHeight="1">
      <c r="A6" s="152">
        <v>4</v>
      </c>
      <c r="B6" s="139"/>
      <c r="C6" s="139"/>
      <c r="D6" s="139"/>
      <c r="E6" s="139"/>
      <c r="F6" s="139"/>
      <c r="G6" s="831"/>
      <c r="H6" s="270"/>
      <c r="I6" s="270"/>
      <c r="J6" s="939"/>
      <c r="K6" s="267" t="s">
        <v>926</v>
      </c>
      <c r="L6" s="157"/>
      <c r="M6" s="1264" t="s">
        <v>3860</v>
      </c>
      <c r="N6" s="1265"/>
      <c r="O6" s="841"/>
    </row>
    <row r="7" spans="1:22" ht="12" customHeight="1">
      <c r="A7" s="152">
        <v>5</v>
      </c>
      <c r="B7" s="139"/>
      <c r="C7" s="139">
        <v>4</v>
      </c>
      <c r="D7" s="139"/>
      <c r="E7" s="139"/>
      <c r="F7" s="139"/>
      <c r="G7" s="831">
        <v>4</v>
      </c>
      <c r="H7" s="271">
        <v>3</v>
      </c>
      <c r="I7" s="271">
        <v>2</v>
      </c>
      <c r="J7" s="939"/>
      <c r="K7" s="267" t="s">
        <v>928</v>
      </c>
      <c r="L7" s="150" t="s">
        <v>2435</v>
      </c>
      <c r="M7" s="1264" t="s">
        <v>3861</v>
      </c>
      <c r="N7" s="1265"/>
      <c r="O7" s="841"/>
    </row>
    <row r="8" spans="1:22" ht="12" customHeight="1">
      <c r="A8" s="152">
        <v>6</v>
      </c>
      <c r="B8" s="139"/>
      <c r="C8" s="139"/>
      <c r="D8" s="139"/>
      <c r="E8" s="139"/>
      <c r="F8" s="139"/>
      <c r="G8" s="831"/>
      <c r="H8" s="271"/>
      <c r="I8" s="271"/>
      <c r="J8" s="939"/>
      <c r="K8" s="267" t="s">
        <v>930</v>
      </c>
      <c r="L8" s="157"/>
      <c r="M8" s="1264" t="s">
        <v>3862</v>
      </c>
      <c r="N8" s="1265"/>
      <c r="O8" s="841"/>
    </row>
    <row r="9" spans="1:22" ht="12" customHeight="1">
      <c r="A9" s="152">
        <v>7</v>
      </c>
      <c r="B9" s="139"/>
      <c r="C9" s="139"/>
      <c r="D9" s="139"/>
      <c r="E9" s="139"/>
      <c r="F9" s="139"/>
      <c r="G9" s="831"/>
      <c r="H9" s="271"/>
      <c r="I9" s="271"/>
      <c r="J9" s="939"/>
      <c r="K9" s="267" t="s">
        <v>932</v>
      </c>
      <c r="L9" s="143"/>
      <c r="M9" s="1264" t="s">
        <v>3863</v>
      </c>
      <c r="N9" s="1265"/>
      <c r="O9" s="841">
        <v>6</v>
      </c>
    </row>
    <row r="10" spans="1:22" ht="12" customHeight="1">
      <c r="A10" s="152">
        <v>8</v>
      </c>
      <c r="B10" s="139"/>
      <c r="C10" s="139"/>
      <c r="D10" s="139"/>
      <c r="E10" s="139"/>
      <c r="F10" s="139"/>
      <c r="G10" s="831"/>
      <c r="H10" s="271"/>
      <c r="I10" s="271"/>
      <c r="J10" s="939"/>
      <c r="K10" s="833" t="s">
        <v>933</v>
      </c>
      <c r="L10" s="143"/>
      <c r="M10" s="115"/>
      <c r="N10" s="115"/>
      <c r="O10" s="115"/>
    </row>
    <row r="11" spans="1:22" ht="12" customHeight="1">
      <c r="A11" s="152">
        <v>9</v>
      </c>
      <c r="B11" s="139"/>
      <c r="C11" s="139"/>
      <c r="D11" s="139">
        <v>3</v>
      </c>
      <c r="E11" s="139"/>
      <c r="F11" s="139"/>
      <c r="G11" s="831">
        <v>3</v>
      </c>
      <c r="H11" s="271">
        <v>3</v>
      </c>
      <c r="I11" s="271">
        <v>2</v>
      </c>
      <c r="J11" s="939"/>
      <c r="K11" s="266" t="s">
        <v>916</v>
      </c>
      <c r="L11" s="143"/>
      <c r="M11" s="115"/>
      <c r="N11" s="115"/>
      <c r="O11" s="115"/>
    </row>
    <row r="12" spans="1:22" ht="12" customHeight="1">
      <c r="A12" s="152">
        <v>10</v>
      </c>
      <c r="B12" s="139"/>
      <c r="C12" s="139"/>
      <c r="D12" s="139"/>
      <c r="E12" s="139"/>
      <c r="F12" s="139"/>
      <c r="G12" s="831"/>
      <c r="H12" s="271"/>
      <c r="I12" s="271"/>
      <c r="J12" s="939"/>
      <c r="K12" s="266" t="s">
        <v>915</v>
      </c>
      <c r="L12" s="143"/>
      <c r="M12" s="115"/>
      <c r="N12" s="115"/>
      <c r="O12" s="115"/>
    </row>
    <row r="13" spans="1:22" ht="12" customHeight="1">
      <c r="A13" s="152">
        <v>11</v>
      </c>
      <c r="B13" s="139"/>
      <c r="C13" s="139"/>
      <c r="D13" s="139"/>
      <c r="E13" s="139"/>
      <c r="F13" s="139"/>
      <c r="G13" s="831"/>
      <c r="H13" s="271"/>
      <c r="I13" s="271"/>
      <c r="J13" s="939"/>
      <c r="K13" s="267" t="s">
        <v>919</v>
      </c>
      <c r="L13" s="143"/>
      <c r="M13" s="115"/>
      <c r="N13" s="115"/>
      <c r="O13" s="115"/>
    </row>
    <row r="14" spans="1:22" ht="12" customHeight="1">
      <c r="A14" s="152">
        <v>12</v>
      </c>
      <c r="B14" s="139"/>
      <c r="C14" s="139"/>
      <c r="D14" s="139"/>
      <c r="E14" s="139">
        <v>2</v>
      </c>
      <c r="F14" s="139"/>
      <c r="G14" s="832">
        <v>2</v>
      </c>
      <c r="H14" s="271">
        <v>3</v>
      </c>
      <c r="I14" s="271">
        <v>2</v>
      </c>
      <c r="J14" s="939"/>
      <c r="K14" s="267" t="s">
        <v>920</v>
      </c>
      <c r="L14" s="147"/>
      <c r="M14" s="116"/>
      <c r="N14" s="116"/>
      <c r="O14" s="116"/>
      <c r="P14" s="112"/>
      <c r="Q14" s="112"/>
      <c r="R14" s="112"/>
      <c r="S14" s="112"/>
      <c r="T14" s="112"/>
      <c r="U14" s="112"/>
      <c r="V14" s="112"/>
    </row>
    <row r="15" spans="1:22" ht="12" customHeight="1">
      <c r="A15" s="152">
        <v>13</v>
      </c>
      <c r="B15" s="139"/>
      <c r="C15" s="139"/>
      <c r="D15" s="139"/>
      <c r="E15" s="139"/>
      <c r="F15" s="139"/>
      <c r="G15" s="832"/>
      <c r="H15" s="271"/>
      <c r="I15" s="271"/>
      <c r="J15" s="939"/>
      <c r="K15" s="267" t="s">
        <v>924</v>
      </c>
      <c r="L15" s="147"/>
      <c r="M15" s="116"/>
      <c r="N15" s="116"/>
      <c r="O15" s="116"/>
      <c r="P15" s="112"/>
      <c r="Q15" s="112"/>
      <c r="R15" s="112"/>
      <c r="S15" s="112"/>
      <c r="T15" s="112"/>
      <c r="U15" s="112"/>
      <c r="V15" s="112"/>
    </row>
    <row r="16" spans="1:22" ht="12" customHeight="1">
      <c r="A16" s="152">
        <v>14</v>
      </c>
      <c r="B16" s="139"/>
      <c r="C16" s="139"/>
      <c r="D16" s="139"/>
      <c r="E16" s="139">
        <v>3</v>
      </c>
      <c r="F16" s="139"/>
      <c r="G16" s="832">
        <v>3</v>
      </c>
      <c r="H16" s="271"/>
      <c r="I16" s="271"/>
      <c r="J16" s="939"/>
      <c r="K16" s="268" t="s">
        <v>923</v>
      </c>
      <c r="L16" s="141"/>
      <c r="M16" s="29"/>
      <c r="N16" s="29"/>
      <c r="O16" s="116"/>
      <c r="P16" s="112"/>
      <c r="Q16" s="112"/>
      <c r="R16" s="112"/>
      <c r="S16" s="112"/>
      <c r="T16" s="112"/>
      <c r="U16" s="112"/>
      <c r="V16" s="112"/>
    </row>
    <row r="17" spans="1:22" ht="12" customHeight="1">
      <c r="A17" s="152">
        <v>15</v>
      </c>
      <c r="B17" s="139"/>
      <c r="C17" s="139"/>
      <c r="D17" s="139"/>
      <c r="E17" s="139"/>
      <c r="F17" s="139"/>
      <c r="G17" s="832"/>
      <c r="H17" s="271"/>
      <c r="I17" s="271"/>
      <c r="J17" s="939"/>
      <c r="K17" s="268" t="s">
        <v>927</v>
      </c>
      <c r="L17" s="141"/>
      <c r="M17" s="29"/>
      <c r="N17" s="29"/>
      <c r="O17" s="116"/>
      <c r="P17" s="112"/>
      <c r="Q17" s="112"/>
      <c r="R17" s="112"/>
      <c r="S17" s="112"/>
      <c r="T17" s="112"/>
      <c r="U17" s="112"/>
      <c r="V17" s="112"/>
    </row>
    <row r="18" spans="1:22" ht="12" customHeight="1">
      <c r="A18" s="152">
        <v>16</v>
      </c>
      <c r="B18" s="139"/>
      <c r="C18" s="139"/>
      <c r="D18" s="139"/>
      <c r="E18" s="139"/>
      <c r="F18" s="139"/>
      <c r="G18" s="832"/>
      <c r="H18" s="271"/>
      <c r="I18" s="271"/>
      <c r="J18" s="939"/>
      <c r="K18" s="268" t="s">
        <v>929</v>
      </c>
      <c r="L18" s="141"/>
      <c r="M18" s="29"/>
      <c r="N18" s="29"/>
      <c r="O18" s="116"/>
      <c r="P18" s="112"/>
      <c r="Q18" s="112"/>
      <c r="R18" s="112"/>
      <c r="S18" s="112"/>
      <c r="T18" s="112"/>
      <c r="U18" s="112"/>
      <c r="V18" s="112"/>
    </row>
    <row r="19" spans="1:22" ht="12" customHeight="1">
      <c r="A19" s="223">
        <v>17</v>
      </c>
      <c r="B19" s="146">
        <v>2</v>
      </c>
      <c r="C19" s="146"/>
      <c r="D19" s="146"/>
      <c r="E19" s="146"/>
      <c r="F19" s="146"/>
      <c r="G19" s="832">
        <v>2</v>
      </c>
      <c r="H19" s="846">
        <v>4</v>
      </c>
      <c r="I19" s="834">
        <v>3</v>
      </c>
      <c r="J19" s="939" t="s">
        <v>3585</v>
      </c>
      <c r="K19" s="263" t="s">
        <v>934</v>
      </c>
      <c r="L19" s="7"/>
      <c r="M19" s="29"/>
      <c r="N19" s="29"/>
      <c r="O19" s="116"/>
      <c r="P19" s="112"/>
      <c r="Q19" s="112"/>
      <c r="R19" s="112"/>
      <c r="S19" s="112"/>
      <c r="T19" s="112"/>
      <c r="U19" s="112"/>
      <c r="V19" s="112"/>
    </row>
    <row r="20" spans="1:22" ht="12" customHeight="1">
      <c r="A20" s="223">
        <v>18</v>
      </c>
      <c r="B20" s="146"/>
      <c r="C20" s="146"/>
      <c r="D20" s="146"/>
      <c r="E20" s="146"/>
      <c r="F20" s="146"/>
      <c r="G20" s="832"/>
      <c r="H20" s="271"/>
      <c r="I20" s="271"/>
      <c r="J20" s="939"/>
      <c r="K20" s="264" t="s">
        <v>938</v>
      </c>
      <c r="L20" s="7"/>
      <c r="M20" s="29"/>
      <c r="N20" s="116"/>
      <c r="O20" s="116"/>
      <c r="P20" s="112"/>
      <c r="Q20" s="112"/>
      <c r="R20" s="112"/>
      <c r="S20" s="112"/>
      <c r="T20" s="112"/>
      <c r="U20" s="112"/>
      <c r="V20" s="112"/>
    </row>
    <row r="21" spans="1:22" ht="12" customHeight="1">
      <c r="A21" s="223">
        <v>19</v>
      </c>
      <c r="B21" s="146"/>
      <c r="C21" s="146"/>
      <c r="D21" s="146">
        <v>2</v>
      </c>
      <c r="E21" s="146"/>
      <c r="F21" s="146"/>
      <c r="G21" s="832">
        <v>2</v>
      </c>
      <c r="H21" s="271"/>
      <c r="I21" s="271"/>
      <c r="J21" s="939"/>
      <c r="K21" s="263" t="s">
        <v>915</v>
      </c>
      <c r="L21" s="223"/>
      <c r="M21" s="116"/>
      <c r="N21" s="116"/>
      <c r="O21" s="116"/>
      <c r="P21" s="112"/>
      <c r="Q21" s="112"/>
      <c r="R21" s="112"/>
      <c r="S21" s="112"/>
      <c r="T21" s="112"/>
      <c r="U21" s="112"/>
      <c r="V21" s="112"/>
    </row>
    <row r="22" spans="1:22" ht="12" customHeight="1">
      <c r="A22" s="223">
        <v>20</v>
      </c>
      <c r="B22" s="146"/>
      <c r="C22" s="146"/>
      <c r="D22" s="146"/>
      <c r="E22" s="146">
        <v>1</v>
      </c>
      <c r="F22" s="146"/>
      <c r="G22" s="832"/>
      <c r="H22" s="271"/>
      <c r="I22" s="271"/>
      <c r="J22" s="939"/>
      <c r="K22" s="264" t="s">
        <v>919</v>
      </c>
      <c r="L22" s="223"/>
      <c r="M22" s="116"/>
      <c r="N22" s="116"/>
      <c r="O22" s="116"/>
      <c r="P22" s="112"/>
      <c r="Q22" s="112"/>
      <c r="R22" s="112"/>
      <c r="S22" s="112"/>
      <c r="T22" s="112"/>
      <c r="U22" s="112"/>
      <c r="V22" s="112"/>
    </row>
    <row r="23" spans="1:22" ht="12" customHeight="1">
      <c r="A23" s="223">
        <v>21</v>
      </c>
      <c r="B23" s="146">
        <v>3</v>
      </c>
      <c r="C23" s="146"/>
      <c r="D23" s="146"/>
      <c r="E23" s="146"/>
      <c r="F23" s="146"/>
      <c r="G23" s="832">
        <v>1</v>
      </c>
      <c r="H23" s="271"/>
      <c r="I23" s="271"/>
      <c r="J23" s="939"/>
      <c r="K23" s="265" t="s">
        <v>931</v>
      </c>
      <c r="L23" s="223"/>
      <c r="M23" s="116"/>
      <c r="N23" s="116"/>
      <c r="O23" s="116"/>
      <c r="P23" s="112"/>
      <c r="Q23" s="112"/>
      <c r="R23" s="112"/>
      <c r="S23" s="112"/>
      <c r="T23" s="112"/>
      <c r="U23" s="112"/>
      <c r="V23" s="112"/>
    </row>
    <row r="24" spans="1:22" ht="12" customHeight="1">
      <c r="A24" s="223">
        <v>22</v>
      </c>
      <c r="B24" s="146"/>
      <c r="C24" s="146"/>
      <c r="D24" s="146"/>
      <c r="E24" s="146"/>
      <c r="F24" s="146"/>
      <c r="G24" s="832">
        <v>3</v>
      </c>
      <c r="H24" s="271">
        <v>4</v>
      </c>
      <c r="I24" s="271">
        <v>3</v>
      </c>
      <c r="J24" s="939" t="s">
        <v>3701</v>
      </c>
      <c r="K24" s="266" t="s">
        <v>917</v>
      </c>
      <c r="L24" s="223"/>
      <c r="M24" s="161"/>
      <c r="N24" s="161"/>
      <c r="O24" s="161"/>
      <c r="P24" s="112"/>
      <c r="Q24" s="112"/>
      <c r="R24" s="112"/>
      <c r="S24" s="112"/>
      <c r="T24" s="112"/>
      <c r="U24" s="112"/>
      <c r="V24" s="112"/>
    </row>
    <row r="25" spans="1:22" ht="12" customHeight="1">
      <c r="A25" s="223">
        <v>23</v>
      </c>
      <c r="B25" s="146"/>
      <c r="C25" s="146"/>
      <c r="D25" s="146"/>
      <c r="E25" s="146"/>
      <c r="F25" s="146"/>
      <c r="G25" s="832"/>
      <c r="H25" s="271"/>
      <c r="I25" s="271"/>
      <c r="J25" s="939"/>
      <c r="K25" s="267" t="s">
        <v>921</v>
      </c>
      <c r="L25" s="223"/>
      <c r="M25" s="161"/>
      <c r="N25" s="161"/>
      <c r="O25" s="161"/>
      <c r="P25" s="112"/>
      <c r="Q25" s="112"/>
      <c r="R25" s="112"/>
      <c r="S25" s="112"/>
      <c r="T25" s="112"/>
      <c r="U25" s="112"/>
      <c r="V25" s="112"/>
    </row>
    <row r="26" spans="1:22" ht="12" customHeight="1">
      <c r="A26" s="223">
        <v>24</v>
      </c>
      <c r="B26" s="146"/>
      <c r="C26" s="146"/>
      <c r="D26" s="146"/>
      <c r="E26" s="146"/>
      <c r="F26" s="146"/>
      <c r="G26" s="832"/>
      <c r="H26" s="271"/>
      <c r="I26" s="271"/>
      <c r="J26" s="939"/>
      <c r="K26" s="267" t="s">
        <v>925</v>
      </c>
      <c r="L26" s="223"/>
      <c r="M26" s="161"/>
      <c r="N26" s="161"/>
      <c r="O26" s="161"/>
      <c r="P26" s="112"/>
      <c r="Q26" s="112"/>
      <c r="R26" s="112"/>
      <c r="S26" s="112"/>
      <c r="T26" s="112"/>
      <c r="U26" s="112"/>
      <c r="V26" s="112"/>
    </row>
    <row r="27" spans="1:22" ht="12" customHeight="1">
      <c r="A27" s="223">
        <v>25</v>
      </c>
      <c r="B27" s="146"/>
      <c r="C27" s="146"/>
      <c r="D27" s="146">
        <v>1</v>
      </c>
      <c r="E27" s="146"/>
      <c r="F27" s="146"/>
      <c r="G27" s="832">
        <v>1</v>
      </c>
      <c r="H27" s="271"/>
      <c r="I27" s="271"/>
      <c r="J27" s="939"/>
      <c r="K27" s="263" t="s">
        <v>935</v>
      </c>
      <c r="L27" s="223"/>
      <c r="M27" s="116"/>
      <c r="N27" s="116"/>
      <c r="O27" s="116"/>
      <c r="P27" s="112"/>
      <c r="Q27" s="112"/>
      <c r="R27" s="112"/>
      <c r="S27" s="112"/>
      <c r="T27" s="112"/>
      <c r="U27" s="112"/>
      <c r="V27" s="112"/>
    </row>
    <row r="28" spans="1:22" ht="12" customHeight="1">
      <c r="A28" s="223">
        <v>26</v>
      </c>
      <c r="B28" s="146"/>
      <c r="C28" s="146"/>
      <c r="D28" s="146"/>
      <c r="E28" s="146">
        <v>2</v>
      </c>
      <c r="F28" s="146"/>
      <c r="G28" s="832">
        <v>2</v>
      </c>
      <c r="H28" s="271"/>
      <c r="I28" s="271"/>
      <c r="J28" s="939"/>
      <c r="K28" s="264" t="s">
        <v>939</v>
      </c>
      <c r="L28" s="223"/>
      <c r="M28" s="116"/>
      <c r="N28" s="116"/>
      <c r="O28" s="116"/>
      <c r="P28" s="112"/>
      <c r="Q28" s="112"/>
      <c r="R28" s="112"/>
      <c r="S28" s="112"/>
      <c r="T28" s="112"/>
      <c r="U28" s="112"/>
      <c r="V28" s="112"/>
    </row>
    <row r="29" spans="1:22" ht="12" customHeight="1">
      <c r="A29" s="223">
        <v>27</v>
      </c>
      <c r="B29" s="146"/>
      <c r="C29" s="146"/>
      <c r="D29" s="146"/>
      <c r="E29" s="146"/>
      <c r="F29" s="146"/>
      <c r="G29" s="832"/>
      <c r="H29" s="271"/>
      <c r="I29" s="271"/>
      <c r="J29" s="939"/>
      <c r="K29" s="264" t="s">
        <v>942</v>
      </c>
      <c r="L29" s="223"/>
      <c r="M29" s="116"/>
      <c r="N29" s="116"/>
      <c r="O29" s="116"/>
      <c r="P29" s="112"/>
      <c r="Q29" s="112"/>
      <c r="R29" s="112"/>
      <c r="S29" s="112"/>
      <c r="T29" s="112"/>
      <c r="U29" s="112"/>
      <c r="V29" s="112"/>
    </row>
    <row r="30" spans="1:22" ht="12" customHeight="1">
      <c r="A30" s="223">
        <v>28</v>
      </c>
      <c r="B30" s="146">
        <v>2</v>
      </c>
      <c r="C30" s="146"/>
      <c r="D30" s="146"/>
      <c r="E30" s="146"/>
      <c r="F30" s="146"/>
      <c r="G30" s="832">
        <v>2</v>
      </c>
      <c r="H30" s="271">
        <v>4</v>
      </c>
      <c r="I30" s="271">
        <v>3</v>
      </c>
      <c r="J30" s="939" t="s">
        <v>3702</v>
      </c>
      <c r="K30" s="264" t="s">
        <v>945</v>
      </c>
      <c r="L30" s="223"/>
      <c r="M30" s="116"/>
      <c r="N30" s="116"/>
      <c r="O30" s="116"/>
      <c r="P30" s="112"/>
      <c r="Q30" s="112"/>
      <c r="R30" s="112"/>
      <c r="S30" s="112"/>
      <c r="T30" s="112"/>
      <c r="U30" s="112"/>
      <c r="V30" s="112"/>
    </row>
    <row r="31" spans="1:22" ht="12" customHeight="1">
      <c r="A31" s="223">
        <v>29</v>
      </c>
      <c r="B31" s="146"/>
      <c r="C31" s="146"/>
      <c r="D31" s="146"/>
      <c r="E31" s="146"/>
      <c r="F31" s="146"/>
      <c r="G31" s="832"/>
      <c r="H31" s="271"/>
      <c r="I31" s="271"/>
      <c r="J31" s="939"/>
      <c r="K31" s="264" t="s">
        <v>948</v>
      </c>
      <c r="L31" s="223"/>
      <c r="M31" s="116"/>
      <c r="N31" s="116"/>
      <c r="O31" s="116"/>
      <c r="P31" s="112"/>
      <c r="Q31" s="112"/>
      <c r="R31" s="112"/>
      <c r="S31" s="112"/>
      <c r="T31" s="112"/>
      <c r="U31" s="112"/>
      <c r="V31" s="112"/>
    </row>
    <row r="32" spans="1:22" ht="12" customHeight="1">
      <c r="A32" s="223">
        <v>30</v>
      </c>
      <c r="B32" s="146"/>
      <c r="C32" s="146"/>
      <c r="D32" s="146">
        <v>2</v>
      </c>
      <c r="E32" s="146"/>
      <c r="F32" s="146"/>
      <c r="G32" s="832">
        <v>2</v>
      </c>
      <c r="H32" s="271"/>
      <c r="I32" s="271"/>
      <c r="J32" s="939"/>
      <c r="K32" s="264" t="s">
        <v>951</v>
      </c>
      <c r="L32" s="223"/>
      <c r="M32" s="116"/>
      <c r="N32" s="116"/>
      <c r="O32" s="116"/>
      <c r="P32" s="112"/>
      <c r="Q32" s="112"/>
      <c r="R32" s="112"/>
      <c r="S32" s="112"/>
      <c r="T32" s="112"/>
      <c r="U32" s="112"/>
      <c r="V32" s="112"/>
    </row>
    <row r="33" spans="1:22" ht="12" customHeight="1">
      <c r="A33" s="223">
        <v>31</v>
      </c>
      <c r="B33" s="146"/>
      <c r="C33" s="146"/>
      <c r="D33" s="146"/>
      <c r="E33" s="146"/>
      <c r="F33" s="146"/>
      <c r="G33" s="832"/>
      <c r="H33" s="271"/>
      <c r="I33" s="271"/>
      <c r="J33" s="939"/>
      <c r="K33" s="264" t="s">
        <v>954</v>
      </c>
      <c r="L33" s="7"/>
      <c r="M33" s="29"/>
      <c r="N33" s="29"/>
      <c r="O33" s="116"/>
      <c r="P33" s="112"/>
      <c r="Q33" s="112"/>
      <c r="R33" s="112"/>
      <c r="S33" s="112"/>
      <c r="T33" s="112"/>
      <c r="U33" s="112"/>
      <c r="V33" s="112"/>
    </row>
    <row r="34" spans="1:22" ht="12" customHeight="1">
      <c r="A34" s="223">
        <v>32</v>
      </c>
      <c r="B34" s="146"/>
      <c r="C34" s="146"/>
      <c r="D34" s="146"/>
      <c r="E34" s="146">
        <v>4</v>
      </c>
      <c r="F34" s="146"/>
      <c r="G34" s="832">
        <v>4</v>
      </c>
      <c r="H34" s="271"/>
      <c r="I34" s="271"/>
      <c r="J34" s="939"/>
      <c r="K34" s="264" t="s">
        <v>957</v>
      </c>
      <c r="L34" s="7"/>
      <c r="M34" s="29"/>
      <c r="N34" s="116"/>
      <c r="O34" s="116"/>
      <c r="P34" s="112"/>
      <c r="Q34" s="112"/>
      <c r="R34" s="112"/>
      <c r="S34" s="112"/>
      <c r="T34" s="112"/>
      <c r="U34" s="112"/>
      <c r="V34" s="112"/>
    </row>
    <row r="35" spans="1:22" ht="12" customHeight="1">
      <c r="A35" s="223">
        <v>33</v>
      </c>
      <c r="B35" s="146"/>
      <c r="C35" s="146"/>
      <c r="D35" s="146"/>
      <c r="E35" s="146"/>
      <c r="F35" s="146"/>
      <c r="G35" s="832"/>
      <c r="H35" s="271"/>
      <c r="I35" s="271"/>
      <c r="J35" s="939"/>
      <c r="K35" s="263" t="s">
        <v>936</v>
      </c>
      <c r="L35" s="7"/>
      <c r="M35" s="29"/>
      <c r="N35" s="116"/>
      <c r="O35" s="116"/>
      <c r="P35" s="112"/>
      <c r="Q35" s="112"/>
      <c r="R35" s="112"/>
      <c r="S35" s="112"/>
      <c r="T35" s="112"/>
      <c r="U35" s="112"/>
      <c r="V35" s="112"/>
    </row>
    <row r="36" spans="1:22" ht="12" customHeight="1">
      <c r="A36" s="223">
        <v>34</v>
      </c>
      <c r="B36" s="146"/>
      <c r="C36" s="146"/>
      <c r="D36" s="146"/>
      <c r="E36" s="146"/>
      <c r="F36" s="146"/>
      <c r="G36" s="832"/>
      <c r="H36" s="271"/>
      <c r="I36" s="271"/>
      <c r="J36" s="939"/>
      <c r="K36" s="264" t="s">
        <v>940</v>
      </c>
      <c r="L36" s="7"/>
      <c r="M36" s="29"/>
      <c r="N36" s="116"/>
      <c r="O36" s="116"/>
      <c r="P36" s="112"/>
      <c r="Q36" s="112"/>
      <c r="R36" s="112"/>
      <c r="S36" s="112"/>
      <c r="T36" s="112"/>
      <c r="U36" s="112"/>
      <c r="V36" s="112"/>
    </row>
    <row r="37" spans="1:22" ht="12" customHeight="1">
      <c r="A37" s="223">
        <v>35</v>
      </c>
      <c r="B37" s="146"/>
      <c r="C37" s="146"/>
      <c r="D37" s="146"/>
      <c r="E37" s="146"/>
      <c r="F37" s="146"/>
      <c r="G37" s="271"/>
      <c r="H37" s="271"/>
      <c r="I37" s="271"/>
      <c r="J37" s="939"/>
      <c r="K37" s="264" t="s">
        <v>943</v>
      </c>
      <c r="L37" s="7"/>
      <c r="M37" s="29"/>
      <c r="N37" s="116"/>
      <c r="O37" s="116"/>
      <c r="P37" s="112"/>
      <c r="Q37" s="112"/>
      <c r="R37" s="112"/>
      <c r="S37" s="112"/>
      <c r="T37" s="112"/>
      <c r="U37" s="112"/>
      <c r="V37" s="112"/>
    </row>
    <row r="38" spans="1:22" ht="12" customHeight="1">
      <c r="A38" s="223">
        <v>36</v>
      </c>
      <c r="B38" s="146"/>
      <c r="C38" s="146"/>
      <c r="D38" s="146"/>
      <c r="E38" s="146">
        <v>2</v>
      </c>
      <c r="F38" s="146"/>
      <c r="G38" s="271">
        <v>2</v>
      </c>
      <c r="H38" s="271"/>
      <c r="I38" s="271"/>
      <c r="J38" s="939"/>
      <c r="K38" s="264" t="s">
        <v>946</v>
      </c>
      <c r="L38" s="7"/>
      <c r="M38" s="29"/>
      <c r="N38" s="116"/>
      <c r="O38" s="116"/>
      <c r="P38" s="112"/>
      <c r="Q38" s="112"/>
      <c r="R38" s="112"/>
      <c r="S38" s="112"/>
      <c r="T38" s="112"/>
      <c r="U38" s="112"/>
      <c r="V38" s="112"/>
    </row>
    <row r="39" spans="1:22" ht="12" customHeight="1">
      <c r="A39" s="223">
        <v>37</v>
      </c>
      <c r="B39" s="146"/>
      <c r="C39" s="146"/>
      <c r="D39" s="146"/>
      <c r="E39" s="146"/>
      <c r="F39" s="146"/>
      <c r="G39" s="271"/>
      <c r="H39" s="271"/>
      <c r="I39" s="271"/>
      <c r="J39" s="939"/>
      <c r="K39" s="264" t="s">
        <v>949</v>
      </c>
      <c r="L39" s="7"/>
      <c r="M39" s="29"/>
      <c r="N39" s="116"/>
      <c r="O39" s="116"/>
      <c r="P39" s="112"/>
      <c r="Q39" s="112"/>
      <c r="R39" s="112"/>
      <c r="S39" s="112"/>
      <c r="T39" s="112"/>
      <c r="U39" s="112"/>
      <c r="V39" s="112"/>
    </row>
    <row r="40" spans="1:22" ht="12" customHeight="1">
      <c r="A40" s="223">
        <v>38</v>
      </c>
      <c r="B40" s="146">
        <v>2</v>
      </c>
      <c r="C40" s="146"/>
      <c r="D40" s="146"/>
      <c r="E40" s="146"/>
      <c r="F40" s="146"/>
      <c r="G40" s="271">
        <v>2</v>
      </c>
      <c r="H40" s="846">
        <v>5</v>
      </c>
      <c r="I40" s="271">
        <v>3</v>
      </c>
      <c r="J40" s="939" t="s">
        <v>3703</v>
      </c>
      <c r="K40" s="264" t="s">
        <v>952</v>
      </c>
      <c r="L40" s="7"/>
      <c r="M40" s="29"/>
      <c r="N40" s="116"/>
      <c r="O40" s="116"/>
      <c r="P40" s="112"/>
      <c r="Q40" s="112"/>
      <c r="R40" s="112"/>
      <c r="S40" s="112"/>
      <c r="T40" s="112"/>
      <c r="U40" s="112"/>
      <c r="V40" s="112"/>
    </row>
    <row r="41" spans="1:22" ht="12" customHeight="1">
      <c r="A41" s="223">
        <v>39</v>
      </c>
      <c r="B41" s="146"/>
      <c r="C41" s="146"/>
      <c r="D41" s="146"/>
      <c r="E41" s="146"/>
      <c r="F41" s="146"/>
      <c r="G41" s="271"/>
      <c r="H41" s="271"/>
      <c r="I41" s="271"/>
      <c r="J41" s="939"/>
      <c r="K41" s="264" t="s">
        <v>955</v>
      </c>
      <c r="L41" s="223"/>
      <c r="M41" s="116"/>
      <c r="N41" s="116"/>
      <c r="O41" s="116"/>
      <c r="P41" s="112"/>
      <c r="Q41" s="112"/>
      <c r="R41" s="112"/>
      <c r="S41" s="112"/>
      <c r="T41" s="112"/>
      <c r="U41" s="112"/>
      <c r="V41" s="112"/>
    </row>
    <row r="42" spans="1:22" ht="12" customHeight="1">
      <c r="A42" s="223">
        <v>40</v>
      </c>
      <c r="B42" s="146"/>
      <c r="C42" s="146"/>
      <c r="D42" s="146">
        <v>2</v>
      </c>
      <c r="E42" s="146"/>
      <c r="F42" s="146"/>
      <c r="G42" s="271">
        <v>2</v>
      </c>
      <c r="H42" s="271"/>
      <c r="I42" s="271"/>
      <c r="J42" s="939"/>
      <c r="K42" s="264" t="s">
        <v>958</v>
      </c>
      <c r="L42" s="223"/>
      <c r="M42" s="116"/>
      <c r="N42" s="116"/>
      <c r="O42" s="116"/>
      <c r="P42" s="112"/>
      <c r="Q42" s="112"/>
      <c r="R42" s="112"/>
      <c r="S42" s="112"/>
      <c r="T42" s="112"/>
      <c r="U42" s="112"/>
      <c r="V42" s="112"/>
    </row>
    <row r="43" spans="1:22" ht="12" customHeight="1">
      <c r="A43" s="223">
        <v>41</v>
      </c>
      <c r="B43" s="146"/>
      <c r="C43" s="146"/>
      <c r="D43" s="146"/>
      <c r="E43" s="146"/>
      <c r="F43" s="146"/>
      <c r="G43" s="271"/>
      <c r="H43" s="271"/>
      <c r="I43" s="271"/>
      <c r="J43" s="939"/>
      <c r="K43" s="263" t="s">
        <v>937</v>
      </c>
      <c r="L43" s="223"/>
      <c r="M43" s="116"/>
      <c r="N43" s="116"/>
      <c r="O43" s="116"/>
      <c r="P43" s="112"/>
      <c r="Q43" s="112"/>
      <c r="R43" s="112"/>
      <c r="S43" s="112"/>
      <c r="T43" s="112"/>
      <c r="U43" s="112"/>
      <c r="V43" s="112"/>
    </row>
    <row r="44" spans="1:22" ht="12" customHeight="1">
      <c r="A44" s="223">
        <v>42</v>
      </c>
      <c r="B44" s="146"/>
      <c r="C44" s="146"/>
      <c r="D44" s="146"/>
      <c r="E44" s="146">
        <v>4</v>
      </c>
      <c r="F44" s="146"/>
      <c r="G44" s="271">
        <v>4</v>
      </c>
      <c r="H44" s="271"/>
      <c r="I44" s="271"/>
      <c r="J44" s="939"/>
      <c r="K44" s="264" t="s">
        <v>941</v>
      </c>
      <c r="L44" s="223"/>
      <c r="M44" s="116"/>
      <c r="N44" s="116"/>
      <c r="O44" s="116"/>
      <c r="P44" s="112"/>
      <c r="Q44" s="112"/>
      <c r="R44" s="112"/>
      <c r="S44" s="112"/>
      <c r="T44" s="112"/>
      <c r="U44" s="112"/>
      <c r="V44" s="112"/>
    </row>
    <row r="45" spans="1:22" ht="12" customHeight="1">
      <c r="A45" s="223">
        <v>43</v>
      </c>
      <c r="B45" s="146"/>
      <c r="C45" s="146"/>
      <c r="D45" s="146"/>
      <c r="E45" s="146"/>
      <c r="F45" s="146"/>
      <c r="G45" s="271"/>
      <c r="H45" s="271"/>
      <c r="I45" s="271"/>
      <c r="J45" s="939"/>
      <c r="K45" s="264" t="s">
        <v>944</v>
      </c>
      <c r="L45" s="223"/>
      <c r="M45" s="116"/>
      <c r="N45" s="116"/>
      <c r="O45" s="116"/>
      <c r="P45" s="112"/>
      <c r="Q45" s="112"/>
      <c r="R45" s="112"/>
      <c r="S45" s="112"/>
      <c r="T45" s="112"/>
      <c r="U45" s="112"/>
      <c r="V45" s="112"/>
    </row>
    <row r="46" spans="1:22" ht="12" customHeight="1">
      <c r="A46" s="223">
        <v>44</v>
      </c>
      <c r="B46" s="146"/>
      <c r="C46" s="146"/>
      <c r="D46" s="146"/>
      <c r="E46" s="146"/>
      <c r="F46" s="146"/>
      <c r="G46" s="271"/>
      <c r="H46" s="271"/>
      <c r="I46" s="271"/>
      <c r="J46" s="939"/>
      <c r="K46" s="264" t="s">
        <v>947</v>
      </c>
      <c r="L46" s="223"/>
      <c r="M46" s="116"/>
      <c r="N46" s="116"/>
      <c r="O46" s="116"/>
      <c r="P46" s="112"/>
      <c r="Q46" s="112"/>
      <c r="R46" s="112"/>
      <c r="S46" s="112"/>
      <c r="T46" s="112"/>
      <c r="U46" s="112"/>
      <c r="V46" s="112"/>
    </row>
    <row r="47" spans="1:22" ht="12" customHeight="1">
      <c r="A47" s="223">
        <v>45</v>
      </c>
      <c r="B47" s="146"/>
      <c r="C47" s="146"/>
      <c r="D47" s="146"/>
      <c r="E47" s="146"/>
      <c r="F47" s="146"/>
      <c r="G47" s="271"/>
      <c r="H47" s="271"/>
      <c r="I47" s="271"/>
      <c r="J47" s="939"/>
      <c r="K47" s="264" t="s">
        <v>950</v>
      </c>
      <c r="L47" s="223"/>
      <c r="M47" s="116"/>
      <c r="N47" s="116"/>
      <c r="O47" s="116"/>
      <c r="P47" s="112"/>
      <c r="Q47" s="112"/>
      <c r="R47" s="112"/>
      <c r="S47" s="112"/>
      <c r="T47" s="112"/>
      <c r="U47" s="112"/>
      <c r="V47" s="112"/>
    </row>
    <row r="48" spans="1:22" ht="12" customHeight="1">
      <c r="A48" s="223">
        <v>46</v>
      </c>
      <c r="B48" s="146"/>
      <c r="C48" s="146"/>
      <c r="D48" s="146"/>
      <c r="E48" s="146"/>
      <c r="F48" s="146">
        <v>2</v>
      </c>
      <c r="G48" s="271">
        <v>2</v>
      </c>
      <c r="H48" s="271"/>
      <c r="I48" s="271"/>
      <c r="J48" s="939"/>
      <c r="K48" s="264" t="s">
        <v>953</v>
      </c>
      <c r="L48" s="223"/>
      <c r="M48" s="116"/>
      <c r="N48" s="116"/>
      <c r="O48" s="116"/>
      <c r="P48" s="112"/>
      <c r="Q48" s="112"/>
      <c r="R48" s="112"/>
      <c r="S48" s="112"/>
      <c r="T48" s="112"/>
      <c r="U48" s="112"/>
      <c r="V48" s="112"/>
    </row>
    <row r="49" spans="1:22" ht="12" customHeight="1">
      <c r="A49" s="223">
        <v>47</v>
      </c>
      <c r="B49" s="146"/>
      <c r="C49" s="146"/>
      <c r="D49" s="146"/>
      <c r="E49" s="146"/>
      <c r="F49" s="146"/>
      <c r="G49" s="272"/>
      <c r="H49" s="272"/>
      <c r="I49" s="272"/>
      <c r="J49" s="940"/>
      <c r="K49" s="264" t="s">
        <v>956</v>
      </c>
      <c r="L49" s="259"/>
      <c r="M49" s="112"/>
      <c r="N49" s="112"/>
      <c r="O49" s="112"/>
      <c r="P49" s="112"/>
      <c r="Q49" s="112"/>
      <c r="R49" s="112"/>
      <c r="S49" s="112"/>
      <c r="T49" s="112"/>
      <c r="U49" s="112"/>
      <c r="V49" s="112"/>
    </row>
    <row r="50" spans="1:22" ht="12" customHeight="1">
      <c r="A50" s="269">
        <v>48</v>
      </c>
      <c r="B50" s="843">
        <v>2</v>
      </c>
      <c r="C50" s="843"/>
      <c r="D50" s="843"/>
      <c r="E50" s="843"/>
      <c r="F50" s="843"/>
      <c r="G50" s="273">
        <v>2</v>
      </c>
      <c r="H50" s="847">
        <v>4</v>
      </c>
      <c r="I50" s="835">
        <v>4</v>
      </c>
      <c r="J50" s="940" t="s">
        <v>3704</v>
      </c>
      <c r="K50" s="263" t="s">
        <v>959</v>
      </c>
      <c r="L50" s="219"/>
    </row>
    <row r="51" spans="1:22" ht="12" customHeight="1">
      <c r="A51" s="269">
        <v>49</v>
      </c>
      <c r="B51" s="843"/>
      <c r="C51" s="843"/>
      <c r="D51" s="843"/>
      <c r="E51" s="843"/>
      <c r="F51" s="843"/>
      <c r="G51" s="273"/>
      <c r="H51" s="273"/>
      <c r="I51" s="273"/>
      <c r="J51" s="940"/>
      <c r="K51" s="264" t="s">
        <v>962</v>
      </c>
      <c r="L51" s="219"/>
    </row>
    <row r="52" spans="1:22" ht="12" customHeight="1">
      <c r="A52" s="269">
        <v>50</v>
      </c>
      <c r="B52" s="843"/>
      <c r="C52" s="843"/>
      <c r="D52" s="843">
        <v>2</v>
      </c>
      <c r="E52" s="843"/>
      <c r="F52" s="843"/>
      <c r="G52" s="273">
        <v>2</v>
      </c>
      <c r="H52" s="273"/>
      <c r="I52" s="273"/>
      <c r="J52" s="940"/>
      <c r="K52" s="264" t="s">
        <v>965</v>
      </c>
      <c r="L52" s="219"/>
    </row>
    <row r="53" spans="1:22" ht="12" customHeight="1">
      <c r="A53" s="269">
        <v>51</v>
      </c>
      <c r="B53" s="843"/>
      <c r="C53" s="843"/>
      <c r="D53" s="843"/>
      <c r="E53" s="843"/>
      <c r="F53" s="843"/>
      <c r="G53" s="273"/>
      <c r="H53" s="273"/>
      <c r="I53" s="273"/>
      <c r="J53" s="940"/>
      <c r="K53" s="264" t="s">
        <v>968</v>
      </c>
      <c r="L53" s="219"/>
    </row>
    <row r="54" spans="1:22" ht="12" customHeight="1">
      <c r="A54" s="269">
        <v>52</v>
      </c>
      <c r="B54" s="843"/>
      <c r="C54" s="843"/>
      <c r="D54" s="843"/>
      <c r="E54" s="843">
        <v>2</v>
      </c>
      <c r="F54" s="843"/>
      <c r="G54" s="273">
        <v>2</v>
      </c>
      <c r="H54" s="273"/>
      <c r="I54" s="273"/>
      <c r="J54" s="940"/>
      <c r="K54" s="264" t="s">
        <v>971</v>
      </c>
      <c r="L54" s="219"/>
    </row>
    <row r="55" spans="1:22" ht="12" customHeight="1">
      <c r="A55" s="269">
        <v>53</v>
      </c>
      <c r="B55" s="843"/>
      <c r="C55" s="843"/>
      <c r="D55" s="843"/>
      <c r="E55" s="843"/>
      <c r="F55" s="843"/>
      <c r="G55" s="273"/>
      <c r="H55" s="273"/>
      <c r="I55" s="273"/>
      <c r="J55" s="940"/>
      <c r="K55" s="264" t="s">
        <v>974</v>
      </c>
      <c r="L55" s="219"/>
    </row>
    <row r="56" spans="1:22" ht="12" customHeight="1">
      <c r="A56" s="269">
        <v>54</v>
      </c>
      <c r="B56" s="843">
        <v>2</v>
      </c>
      <c r="C56" s="843"/>
      <c r="D56" s="843"/>
      <c r="E56" s="843"/>
      <c r="F56" s="843"/>
      <c r="G56" s="273">
        <v>2</v>
      </c>
      <c r="H56" s="847">
        <v>6</v>
      </c>
      <c r="I56" s="272">
        <v>4</v>
      </c>
      <c r="J56" s="940" t="s">
        <v>3705</v>
      </c>
      <c r="K56" s="264" t="s">
        <v>977</v>
      </c>
      <c r="L56" s="219"/>
    </row>
    <row r="57" spans="1:22" ht="12" customHeight="1">
      <c r="A57" s="269">
        <v>55</v>
      </c>
      <c r="B57" s="843"/>
      <c r="C57" s="843"/>
      <c r="D57" s="843"/>
      <c r="E57" s="843"/>
      <c r="F57" s="843"/>
      <c r="G57" s="273"/>
      <c r="H57" s="273"/>
      <c r="I57" s="272"/>
      <c r="J57" s="940"/>
      <c r="K57" s="264" t="s">
        <v>980</v>
      </c>
      <c r="L57" s="219"/>
    </row>
    <row r="58" spans="1:22" ht="12" customHeight="1">
      <c r="A58" s="269">
        <v>56</v>
      </c>
      <c r="B58" s="843"/>
      <c r="C58" s="843"/>
      <c r="D58" s="843">
        <v>2</v>
      </c>
      <c r="E58" s="843"/>
      <c r="F58" s="843"/>
      <c r="G58" s="273">
        <v>2</v>
      </c>
      <c r="H58" s="273"/>
      <c r="I58" s="272"/>
      <c r="J58" s="940"/>
      <c r="K58" s="263" t="s">
        <v>960</v>
      </c>
      <c r="L58" s="219"/>
    </row>
    <row r="59" spans="1:22" ht="12" customHeight="1">
      <c r="A59" s="269">
        <v>57</v>
      </c>
      <c r="B59" s="843"/>
      <c r="C59" s="843"/>
      <c r="D59" s="843"/>
      <c r="E59" s="843"/>
      <c r="F59" s="843"/>
      <c r="G59" s="273"/>
      <c r="H59" s="273"/>
      <c r="I59" s="272"/>
      <c r="J59" s="940"/>
      <c r="K59" s="264" t="s">
        <v>963</v>
      </c>
      <c r="L59" s="219"/>
    </row>
    <row r="60" spans="1:22" ht="12" customHeight="1">
      <c r="A60" s="269">
        <v>58</v>
      </c>
      <c r="B60" s="843"/>
      <c r="C60" s="843"/>
      <c r="D60" s="843"/>
      <c r="E60" s="843">
        <v>2</v>
      </c>
      <c r="F60" s="843"/>
      <c r="G60" s="273">
        <v>2</v>
      </c>
      <c r="H60" s="273"/>
      <c r="I60" s="272"/>
      <c r="J60" s="940"/>
      <c r="K60" s="264" t="s">
        <v>966</v>
      </c>
      <c r="L60" s="219"/>
    </row>
    <row r="61" spans="1:22" ht="12" customHeight="1">
      <c r="A61" s="269">
        <v>59</v>
      </c>
      <c r="B61" s="843"/>
      <c r="C61" s="843"/>
      <c r="D61" s="843"/>
      <c r="E61" s="843"/>
      <c r="F61" s="843"/>
      <c r="G61" s="273"/>
      <c r="H61" s="273"/>
      <c r="I61" s="272"/>
      <c r="J61" s="940"/>
      <c r="K61" s="264" t="s">
        <v>969</v>
      </c>
      <c r="L61" s="219"/>
    </row>
    <row r="62" spans="1:22" ht="12" customHeight="1">
      <c r="A62" s="269">
        <v>60</v>
      </c>
      <c r="B62" s="843">
        <v>2</v>
      </c>
      <c r="C62" s="843"/>
      <c r="D62" s="843"/>
      <c r="E62" s="843"/>
      <c r="F62" s="843"/>
      <c r="G62" s="273">
        <v>2</v>
      </c>
      <c r="H62" s="272">
        <v>6</v>
      </c>
      <c r="I62" s="272">
        <v>4</v>
      </c>
      <c r="J62" s="940" t="s">
        <v>3706</v>
      </c>
      <c r="K62" s="264" t="s">
        <v>972</v>
      </c>
      <c r="L62" s="219"/>
    </row>
    <row r="63" spans="1:22" ht="12" customHeight="1">
      <c r="A63" s="269">
        <v>61</v>
      </c>
      <c r="B63" s="843"/>
      <c r="C63" s="843"/>
      <c r="D63" s="843"/>
      <c r="E63" s="843"/>
      <c r="F63" s="843"/>
      <c r="G63" s="273"/>
      <c r="H63" s="272"/>
      <c r="I63" s="272"/>
      <c r="J63" s="940"/>
      <c r="K63" s="264" t="s">
        <v>975</v>
      </c>
      <c r="L63" s="219"/>
    </row>
    <row r="64" spans="1:22" ht="12" customHeight="1">
      <c r="A64" s="269">
        <v>62</v>
      </c>
      <c r="B64" s="843"/>
      <c r="C64" s="843"/>
      <c r="D64" s="843">
        <v>2</v>
      </c>
      <c r="E64" s="843"/>
      <c r="F64" s="843"/>
      <c r="G64" s="273">
        <v>2</v>
      </c>
      <c r="H64" s="272"/>
      <c r="I64" s="272"/>
      <c r="J64" s="940"/>
      <c r="K64" s="264" t="s">
        <v>978</v>
      </c>
      <c r="L64" s="219"/>
    </row>
    <row r="65" spans="1:13" ht="12" customHeight="1">
      <c r="A65" s="269">
        <v>63</v>
      </c>
      <c r="B65" s="843"/>
      <c r="C65" s="843"/>
      <c r="D65" s="843"/>
      <c r="E65" s="843"/>
      <c r="F65" s="843"/>
      <c r="G65" s="273"/>
      <c r="H65" s="272"/>
      <c r="I65" s="272"/>
      <c r="J65" s="940"/>
      <c r="K65" s="264" t="s">
        <v>981</v>
      </c>
      <c r="L65" s="219"/>
    </row>
    <row r="66" spans="1:13" ht="12" customHeight="1">
      <c r="A66" s="269">
        <v>64</v>
      </c>
      <c r="B66" s="843"/>
      <c r="C66" s="843"/>
      <c r="D66" s="843"/>
      <c r="E66" s="843">
        <v>4</v>
      </c>
      <c r="F66" s="843"/>
      <c r="G66" s="273">
        <v>4</v>
      </c>
      <c r="H66" s="272"/>
      <c r="I66" s="272"/>
      <c r="J66" s="940"/>
      <c r="K66" s="263" t="s">
        <v>961</v>
      </c>
      <c r="L66" s="219"/>
    </row>
    <row r="67" spans="1:13" ht="12" customHeight="1">
      <c r="A67" s="269">
        <v>65</v>
      </c>
      <c r="B67" s="843"/>
      <c r="C67" s="843"/>
      <c r="D67" s="843"/>
      <c r="E67" s="843"/>
      <c r="F67" s="843"/>
      <c r="G67" s="273"/>
      <c r="H67" s="272"/>
      <c r="I67" s="272"/>
      <c r="J67" s="940"/>
      <c r="K67" s="264" t="s">
        <v>964</v>
      </c>
      <c r="L67" s="219"/>
    </row>
    <row r="68" spans="1:13" ht="12" customHeight="1">
      <c r="A68" s="269">
        <v>66</v>
      </c>
      <c r="B68" s="843"/>
      <c r="C68" s="843"/>
      <c r="D68" s="843"/>
      <c r="E68" s="843"/>
      <c r="F68" s="843"/>
      <c r="G68" s="273"/>
      <c r="H68" s="272"/>
      <c r="I68" s="272"/>
      <c r="J68" s="940"/>
      <c r="K68" s="264" t="s">
        <v>967</v>
      </c>
      <c r="L68" s="219"/>
    </row>
    <row r="69" spans="1:13" ht="12" customHeight="1">
      <c r="A69" s="269">
        <v>67</v>
      </c>
      <c r="B69" s="843"/>
      <c r="C69" s="843"/>
      <c r="D69" s="843"/>
      <c r="E69" s="843"/>
      <c r="F69" s="843"/>
      <c r="G69" s="273"/>
      <c r="H69" s="272"/>
      <c r="I69" s="272"/>
      <c r="J69" s="940"/>
      <c r="K69" s="264" t="s">
        <v>970</v>
      </c>
      <c r="L69" s="219"/>
    </row>
    <row r="70" spans="1:13" ht="12" customHeight="1">
      <c r="A70" s="269">
        <v>68</v>
      </c>
      <c r="B70" s="843"/>
      <c r="C70" s="843"/>
      <c r="D70" s="843"/>
      <c r="E70" s="843"/>
      <c r="F70" s="843">
        <v>4</v>
      </c>
      <c r="G70" s="273">
        <v>4</v>
      </c>
      <c r="H70" s="272">
        <v>6</v>
      </c>
      <c r="I70" s="272">
        <v>4</v>
      </c>
      <c r="J70" s="940" t="s">
        <v>3707</v>
      </c>
      <c r="K70" s="264" t="s">
        <v>973</v>
      </c>
      <c r="L70" s="219"/>
    </row>
    <row r="71" spans="1:13" ht="12" customHeight="1">
      <c r="A71" s="269">
        <v>69</v>
      </c>
      <c r="B71" s="843"/>
      <c r="C71" s="843"/>
      <c r="D71" s="843"/>
      <c r="E71" s="843"/>
      <c r="F71" s="843"/>
      <c r="G71" s="273"/>
      <c r="H71" s="273"/>
      <c r="I71" s="273"/>
      <c r="J71" s="940"/>
      <c r="K71" s="264" t="s">
        <v>976</v>
      </c>
      <c r="L71" s="219"/>
    </row>
    <row r="72" spans="1:13" ht="12" customHeight="1">
      <c r="A72" s="269">
        <v>70</v>
      </c>
      <c r="B72" s="843"/>
      <c r="C72" s="843"/>
      <c r="D72" s="843"/>
      <c r="E72" s="843"/>
      <c r="F72" s="843"/>
      <c r="G72" s="273"/>
      <c r="H72" s="273"/>
      <c r="I72" s="273"/>
      <c r="J72" s="940"/>
      <c r="K72" s="264" t="s">
        <v>979</v>
      </c>
      <c r="L72" s="219"/>
    </row>
    <row r="73" spans="1:13" ht="12" customHeight="1">
      <c r="A73" s="269">
        <v>71</v>
      </c>
      <c r="B73" s="843"/>
      <c r="C73" s="843"/>
      <c r="D73" s="843"/>
      <c r="E73" s="843"/>
      <c r="F73" s="843"/>
      <c r="G73" s="273"/>
      <c r="H73" s="273"/>
      <c r="I73" s="273"/>
      <c r="J73" s="940"/>
      <c r="K73" s="264" t="s">
        <v>982</v>
      </c>
      <c r="L73" s="219"/>
    </row>
    <row r="74" spans="1:13">
      <c r="B74" s="633">
        <f>SUM(B3:B73)</f>
        <v>19</v>
      </c>
      <c r="C74" s="633">
        <f t="shared" ref="C74:G74" si="0">SUM(C3:C73)</f>
        <v>4</v>
      </c>
      <c r="D74" s="633">
        <f t="shared" si="0"/>
        <v>16</v>
      </c>
      <c r="E74" s="633">
        <f t="shared" si="0"/>
        <v>26</v>
      </c>
      <c r="F74" s="633">
        <f t="shared" si="0"/>
        <v>6</v>
      </c>
      <c r="G74" s="633">
        <f t="shared" si="0"/>
        <v>71</v>
      </c>
      <c r="H74" s="795"/>
      <c r="I74" s="795"/>
      <c r="J74" s="795"/>
      <c r="K74" s="795"/>
      <c r="L74" s="795"/>
      <c r="M74" s="795"/>
    </row>
    <row r="75" spans="1:13">
      <c r="B75" s="773" t="s">
        <v>3481</v>
      </c>
      <c r="C75" s="773" t="s">
        <v>3506</v>
      </c>
      <c r="D75" s="773" t="s">
        <v>3505</v>
      </c>
      <c r="E75" s="773" t="s">
        <v>3504</v>
      </c>
      <c r="F75" s="773" t="s">
        <v>3551</v>
      </c>
      <c r="G75" s="773" t="s">
        <v>3550</v>
      </c>
      <c r="H75" s="773"/>
      <c r="I75" s="773"/>
      <c r="J75" s="773"/>
      <c r="K75" s="773" t="s">
        <v>1062</v>
      </c>
      <c r="L75" s="773" t="s">
        <v>1062</v>
      </c>
      <c r="M75" s="773" t="s">
        <v>3553</v>
      </c>
    </row>
    <row r="76" spans="1:13">
      <c r="B76" s="545"/>
      <c r="C76" s="545"/>
      <c r="D76" s="545"/>
      <c r="E76" s="545"/>
      <c r="F76" s="545"/>
      <c r="G76" s="545"/>
      <c r="H76" s="545"/>
      <c r="I76" s="545"/>
      <c r="J76" s="545"/>
      <c r="K76" s="824"/>
      <c r="L76" s="824"/>
      <c r="M76" s="545"/>
    </row>
  </sheetData>
  <mergeCells count="8">
    <mergeCell ref="M8:N8"/>
    <mergeCell ref="M9:N9"/>
    <mergeCell ref="M2:N2"/>
    <mergeCell ref="M3:N3"/>
    <mergeCell ref="M4:N4"/>
    <mergeCell ref="M5:N5"/>
    <mergeCell ref="M6:N6"/>
    <mergeCell ref="M7:N7"/>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sheetPr>
  <dimension ref="A1:AB46"/>
  <sheetViews>
    <sheetView topLeftCell="J1" zoomScaleNormal="100" workbookViewId="0">
      <selection activeCell="AC19" sqref="AC19"/>
    </sheetView>
  </sheetViews>
  <sheetFormatPr defaultColWidth="11" defaultRowHeight="15.75"/>
  <cols>
    <col min="1" max="4" width="0" hidden="1" customWidth="1"/>
    <col min="5" max="5" width="3.125" style="261" hidden="1" customWidth="1"/>
    <col min="6" max="9" width="0" hidden="1" customWidth="1"/>
    <col min="10" max="10" width="5.5" customWidth="1"/>
    <col min="15" max="15" width="5.125" customWidth="1"/>
    <col min="16" max="16" width="4.875" customWidth="1"/>
    <col min="21" max="21" width="4.125" style="333" customWidth="1"/>
  </cols>
  <sheetData>
    <row r="1" spans="1:28">
      <c r="A1" s="277" t="s">
        <v>0</v>
      </c>
      <c r="B1" s="276" t="s">
        <v>1</v>
      </c>
      <c r="C1" s="1"/>
      <c r="D1" s="2"/>
      <c r="E1" s="358"/>
      <c r="F1" s="276" t="s">
        <v>1181</v>
      </c>
      <c r="G1" s="1"/>
      <c r="H1" s="8" t="s">
        <v>53</v>
      </c>
      <c r="J1" s="341"/>
      <c r="K1" s="277" t="s">
        <v>0</v>
      </c>
      <c r="L1" s="187" t="s">
        <v>1071</v>
      </c>
      <c r="M1" s="276" t="s">
        <v>1</v>
      </c>
      <c r="Q1" s="187" t="s">
        <v>1071</v>
      </c>
      <c r="R1" s="276" t="s">
        <v>1181</v>
      </c>
      <c r="S1" s="187" t="s">
        <v>1071</v>
      </c>
      <c r="T1" s="8" t="s">
        <v>53</v>
      </c>
      <c r="U1" s="338"/>
      <c r="W1" t="s">
        <v>1080</v>
      </c>
    </row>
    <row r="2" spans="1:28" ht="33" customHeight="1">
      <c r="A2" s="2"/>
      <c r="B2" s="3" t="s">
        <v>2</v>
      </c>
      <c r="C2" s="3" t="s">
        <v>3</v>
      </c>
      <c r="D2" s="3" t="s">
        <v>4</v>
      </c>
      <c r="E2" s="17"/>
      <c r="F2" s="158" t="s">
        <v>18</v>
      </c>
      <c r="G2" s="158" t="s">
        <v>23</v>
      </c>
      <c r="H2" s="15" t="s">
        <v>34</v>
      </c>
      <c r="I2" s="15" t="s">
        <v>39</v>
      </c>
      <c r="J2" s="342"/>
      <c r="K2" s="784" t="s">
        <v>2564</v>
      </c>
      <c r="L2" s="3" t="s">
        <v>2</v>
      </c>
      <c r="M2" s="3" t="s">
        <v>3</v>
      </c>
      <c r="N2" s="3" t="s">
        <v>4</v>
      </c>
      <c r="Q2" s="158" t="s">
        <v>18</v>
      </c>
      <c r="R2" s="158" t="s">
        <v>23</v>
      </c>
      <c r="S2" s="15" t="s">
        <v>34</v>
      </c>
      <c r="T2" s="15" t="s">
        <v>39</v>
      </c>
      <c r="U2" s="514"/>
      <c r="V2" s="784" t="s">
        <v>2565</v>
      </c>
      <c r="W2" s="261" t="s">
        <v>541</v>
      </c>
      <c r="X2" s="261" t="s">
        <v>595</v>
      </c>
      <c r="Y2" s="261" t="s">
        <v>634</v>
      </c>
      <c r="Z2" s="261" t="s">
        <v>900</v>
      </c>
      <c r="AA2" s="261" t="s">
        <v>2944</v>
      </c>
      <c r="AB2" s="261"/>
    </row>
    <row r="3" spans="1:28" ht="33" customHeight="1">
      <c r="A3" s="2"/>
      <c r="B3" s="3" t="s">
        <v>5</v>
      </c>
      <c r="C3" s="3" t="s">
        <v>6</v>
      </c>
      <c r="D3" s="3" t="s">
        <v>7</v>
      </c>
      <c r="E3" s="17"/>
      <c r="F3" s="158" t="s">
        <v>20</v>
      </c>
      <c r="G3" s="158" t="s">
        <v>25</v>
      </c>
      <c r="H3" s="15" t="s">
        <v>35</v>
      </c>
      <c r="I3" s="15" t="s">
        <v>40</v>
      </c>
      <c r="J3" s="342"/>
      <c r="L3" s="3" t="s">
        <v>5</v>
      </c>
      <c r="M3" s="3" t="s">
        <v>6</v>
      </c>
      <c r="N3" s="3" t="s">
        <v>7</v>
      </c>
      <c r="Q3" s="158" t="s">
        <v>20</v>
      </c>
      <c r="R3" s="158" t="s">
        <v>25</v>
      </c>
      <c r="S3" s="15" t="s">
        <v>35</v>
      </c>
      <c r="T3" s="15" t="s">
        <v>40</v>
      </c>
      <c r="U3" s="514"/>
      <c r="W3" s="313" t="s">
        <v>2850</v>
      </c>
      <c r="X3" s="513" t="s">
        <v>2866</v>
      </c>
      <c r="Y3" s="313" t="s">
        <v>2858</v>
      </c>
      <c r="Z3" s="313" t="s">
        <v>2861</v>
      </c>
      <c r="AA3" s="313" t="s">
        <v>2862</v>
      </c>
      <c r="AB3" s="313" t="s">
        <v>2852</v>
      </c>
    </row>
    <row r="4" spans="1:28" ht="33" customHeight="1">
      <c r="A4" s="2"/>
      <c r="B4" s="3" t="s">
        <v>8</v>
      </c>
      <c r="C4" s="3" t="s">
        <v>9</v>
      </c>
      <c r="D4" s="3" t="s">
        <v>10</v>
      </c>
      <c r="E4" s="17"/>
      <c r="F4" s="158" t="s">
        <v>22</v>
      </c>
      <c r="H4" s="15" t="s">
        <v>36</v>
      </c>
      <c r="I4" s="15" t="s">
        <v>41</v>
      </c>
      <c r="J4" s="342"/>
      <c r="L4" s="3" t="s">
        <v>8</v>
      </c>
      <c r="M4" s="3" t="s">
        <v>9</v>
      </c>
      <c r="N4" s="3" t="s">
        <v>10</v>
      </c>
      <c r="Q4" s="158" t="s">
        <v>22</v>
      </c>
      <c r="S4" s="15" t="s">
        <v>36</v>
      </c>
      <c r="T4" s="15" t="s">
        <v>41</v>
      </c>
      <c r="U4" s="514"/>
      <c r="W4" s="313" t="s">
        <v>2856</v>
      </c>
      <c r="X4" s="313" t="s">
        <v>2853</v>
      </c>
      <c r="Z4" s="313" t="s">
        <v>2859</v>
      </c>
      <c r="AA4" s="313" t="s">
        <v>2865</v>
      </c>
      <c r="AB4" s="313" t="s">
        <v>2857</v>
      </c>
    </row>
    <row r="5" spans="1:28" ht="33" customHeight="1">
      <c r="A5" s="2"/>
      <c r="B5" s="3" t="s">
        <v>11</v>
      </c>
      <c r="C5" s="3" t="s">
        <v>12</v>
      </c>
      <c r="D5" s="3" t="s">
        <v>13</v>
      </c>
      <c r="E5" s="17"/>
      <c r="F5" s="158" t="s">
        <v>24</v>
      </c>
      <c r="H5" s="15" t="s">
        <v>37</v>
      </c>
      <c r="I5" s="15" t="s">
        <v>42</v>
      </c>
      <c r="J5" s="342"/>
      <c r="L5" s="3" t="s">
        <v>11</v>
      </c>
      <c r="M5" s="3" t="s">
        <v>12</v>
      </c>
      <c r="N5" s="3" t="s">
        <v>13</v>
      </c>
      <c r="Q5" s="158" t="s">
        <v>24</v>
      </c>
      <c r="S5" s="15" t="s">
        <v>37</v>
      </c>
      <c r="T5" s="15" t="s">
        <v>42</v>
      </c>
      <c r="U5" s="514"/>
      <c r="Y5" s="281"/>
      <c r="Z5" s="313" t="s">
        <v>2855</v>
      </c>
      <c r="AA5" s="313" t="s">
        <v>2867</v>
      </c>
      <c r="AB5" s="313" t="s">
        <v>2854</v>
      </c>
    </row>
    <row r="6" spans="1:28" ht="33" customHeight="1">
      <c r="A6" s="2"/>
      <c r="B6" s="3" t="s">
        <v>14</v>
      </c>
      <c r="C6" s="4"/>
      <c r="D6" s="3" t="s">
        <v>15</v>
      </c>
      <c r="E6" s="17"/>
      <c r="F6" s="158" t="s">
        <v>19</v>
      </c>
      <c r="H6" s="15" t="s">
        <v>38</v>
      </c>
      <c r="I6" s="15" t="s">
        <v>43</v>
      </c>
      <c r="J6" s="342"/>
      <c r="L6" s="3" t="s">
        <v>14</v>
      </c>
      <c r="N6" s="3" t="s">
        <v>15</v>
      </c>
      <c r="Q6" s="158" t="s">
        <v>19</v>
      </c>
      <c r="S6" s="15" t="s">
        <v>38</v>
      </c>
      <c r="T6" s="15" t="s">
        <v>43</v>
      </c>
      <c r="U6" s="514"/>
      <c r="W6" s="281"/>
      <c r="Y6" s="281"/>
      <c r="Z6" s="313" t="s">
        <v>2864</v>
      </c>
    </row>
    <row r="7" spans="1:28" ht="33" customHeight="1">
      <c r="A7" s="2"/>
      <c r="B7" s="3" t="s">
        <v>16</v>
      </c>
      <c r="C7" s="4"/>
      <c r="D7" s="3" t="s">
        <v>17</v>
      </c>
      <c r="E7" s="17"/>
      <c r="F7" s="158" t="s">
        <v>21</v>
      </c>
      <c r="J7" s="342"/>
      <c r="L7" s="3" t="s">
        <v>16</v>
      </c>
      <c r="N7" s="3" t="s">
        <v>17</v>
      </c>
      <c r="Q7" s="158" t="s">
        <v>21</v>
      </c>
      <c r="W7" s="261"/>
      <c r="Y7" s="261"/>
      <c r="Z7" s="261"/>
    </row>
    <row r="8" spans="1:28">
      <c r="A8" s="2">
        <f>SUM(B8:K8)</f>
        <v>68</v>
      </c>
      <c r="B8" s="5">
        <v>6</v>
      </c>
      <c r="C8" s="6">
        <v>4</v>
      </c>
      <c r="D8" s="5">
        <v>6</v>
      </c>
      <c r="E8" s="359"/>
      <c r="F8">
        <v>6</v>
      </c>
      <c r="G8">
        <v>2</v>
      </c>
      <c r="H8">
        <v>5</v>
      </c>
      <c r="I8">
        <v>5</v>
      </c>
      <c r="J8" s="343"/>
      <c r="K8" s="602">
        <f>SUM(L8:N8)+P8</f>
        <v>34</v>
      </c>
      <c r="L8" s="599">
        <v>6</v>
      </c>
      <c r="M8" s="599">
        <v>4</v>
      </c>
      <c r="N8" s="599">
        <v>6</v>
      </c>
      <c r="P8" s="219">
        <f>SUM(Q8:T8)</f>
        <v>18</v>
      </c>
      <c r="Q8">
        <v>6</v>
      </c>
      <c r="R8">
        <v>2</v>
      </c>
      <c r="S8">
        <v>5</v>
      </c>
      <c r="T8">
        <v>5</v>
      </c>
      <c r="V8" s="585">
        <f>SUM(W8:AB8)</f>
        <v>30</v>
      </c>
      <c r="W8" s="599">
        <v>4</v>
      </c>
      <c r="X8" s="599">
        <v>4</v>
      </c>
      <c r="Y8" s="599">
        <v>2</v>
      </c>
      <c r="Z8" s="599">
        <v>8</v>
      </c>
      <c r="AA8" s="599">
        <v>6</v>
      </c>
      <c r="AB8" s="599">
        <v>6</v>
      </c>
    </row>
    <row r="9" spans="1:28" ht="16.350000000000001" customHeight="1">
      <c r="A9" s="179" t="s">
        <v>1072</v>
      </c>
      <c r="B9" s="124" t="s">
        <v>1042</v>
      </c>
      <c r="C9" s="124"/>
      <c r="D9" s="124"/>
      <c r="E9" s="360"/>
      <c r="F9" s="124"/>
      <c r="G9" s="124"/>
      <c r="H9" s="124"/>
      <c r="I9" s="124"/>
      <c r="J9" s="344"/>
      <c r="K9" s="179" t="s">
        <v>1072</v>
      </c>
      <c r="L9" s="180">
        <v>36</v>
      </c>
      <c r="M9" s="180">
        <v>44</v>
      </c>
      <c r="N9" s="180">
        <v>16</v>
      </c>
      <c r="O9" s="124"/>
      <c r="Q9" s="180">
        <v>45</v>
      </c>
      <c r="R9" s="180">
        <v>45</v>
      </c>
      <c r="S9" s="180">
        <v>47</v>
      </c>
      <c r="T9" s="180">
        <v>25</v>
      </c>
      <c r="U9" s="462"/>
      <c r="W9" s="931" t="s">
        <v>3632</v>
      </c>
      <c r="X9" s="931" t="s">
        <v>3632</v>
      </c>
      <c r="Y9" s="931" t="s">
        <v>3632</v>
      </c>
      <c r="Z9" s="931" t="s">
        <v>3632</v>
      </c>
      <c r="AA9" s="931" t="s">
        <v>3632</v>
      </c>
      <c r="AB9" s="931" t="s">
        <v>3632</v>
      </c>
    </row>
    <row r="10" spans="1:28" ht="18">
      <c r="J10" s="333"/>
      <c r="L10" s="389" t="s">
        <v>1042</v>
      </c>
      <c r="M10" s="389" t="s">
        <v>1042</v>
      </c>
      <c r="N10" s="389" t="s">
        <v>1042</v>
      </c>
      <c r="O10" s="390"/>
      <c r="Q10" s="389" t="s">
        <v>1042</v>
      </c>
      <c r="R10" s="389" t="s">
        <v>1042</v>
      </c>
      <c r="S10" s="389" t="s">
        <v>1042</v>
      </c>
      <c r="T10" s="389" t="s">
        <v>1042</v>
      </c>
      <c r="U10" s="515"/>
      <c r="W10" t="s">
        <v>3842</v>
      </c>
    </row>
    <row r="11" spans="1:28">
      <c r="A11" s="277" t="s">
        <v>898</v>
      </c>
      <c r="B11" s="13"/>
      <c r="J11" s="333"/>
      <c r="K11" s="277" t="s">
        <v>898</v>
      </c>
      <c r="L11" s="187" t="s">
        <v>1071</v>
      </c>
      <c r="M11" s="276" t="s">
        <v>1</v>
      </c>
      <c r="W11" s="261" t="s">
        <v>541</v>
      </c>
      <c r="X11" s="261" t="s">
        <v>595</v>
      </c>
      <c r="Y11" s="261" t="s">
        <v>634</v>
      </c>
      <c r="Z11" s="261" t="s">
        <v>900</v>
      </c>
      <c r="AA11" s="261" t="s">
        <v>2944</v>
      </c>
    </row>
    <row r="12" spans="1:28" ht="33" customHeight="1">
      <c r="B12" s="3" t="s">
        <v>1164</v>
      </c>
      <c r="C12" s="3" t="s">
        <v>1170</v>
      </c>
      <c r="J12" s="333"/>
      <c r="L12" s="3" t="s">
        <v>1164</v>
      </c>
      <c r="M12" s="3" t="s">
        <v>1170</v>
      </c>
      <c r="W12" s="313" t="s">
        <v>3843</v>
      </c>
      <c r="Z12" s="313" t="s">
        <v>3844</v>
      </c>
    </row>
    <row r="13" spans="1:28" ht="33" customHeight="1">
      <c r="B13" s="3" t="s">
        <v>1165</v>
      </c>
      <c r="C13" s="3" t="s">
        <v>1171</v>
      </c>
      <c r="J13" s="333"/>
      <c r="L13" s="3" t="s">
        <v>1165</v>
      </c>
      <c r="M13" s="3" t="s">
        <v>1171</v>
      </c>
      <c r="Z13" s="313" t="s">
        <v>3845</v>
      </c>
    </row>
    <row r="14" spans="1:28" ht="33" customHeight="1">
      <c r="B14" s="3" t="s">
        <v>1166</v>
      </c>
      <c r="C14" s="3" t="s">
        <v>1172</v>
      </c>
      <c r="J14" s="333"/>
      <c r="L14" s="3" t="s">
        <v>1166</v>
      </c>
      <c r="M14" s="3" t="s">
        <v>1172</v>
      </c>
    </row>
    <row r="15" spans="1:28" ht="33" customHeight="1">
      <c r="B15" s="3" t="s">
        <v>1167</v>
      </c>
      <c r="C15" s="3" t="s">
        <v>1173</v>
      </c>
      <c r="J15" s="333"/>
      <c r="L15" s="3" t="s">
        <v>1167</v>
      </c>
      <c r="M15" s="3" t="s">
        <v>1173</v>
      </c>
    </row>
    <row r="16" spans="1:28" ht="33" customHeight="1">
      <c r="B16" s="3" t="s">
        <v>1168</v>
      </c>
      <c r="C16" s="3" t="s">
        <v>1174</v>
      </c>
      <c r="J16" s="333"/>
      <c r="L16" s="3" t="s">
        <v>1168</v>
      </c>
      <c r="M16" s="3" t="s">
        <v>1174</v>
      </c>
    </row>
    <row r="17" spans="1:26" ht="33" customHeight="1">
      <c r="B17" s="3" t="s">
        <v>1169</v>
      </c>
      <c r="C17" s="3" t="s">
        <v>1175</v>
      </c>
      <c r="J17" s="333"/>
      <c r="L17" s="3" t="s">
        <v>1169</v>
      </c>
      <c r="M17" s="3" t="s">
        <v>1175</v>
      </c>
    </row>
    <row r="18" spans="1:26">
      <c r="J18" s="333"/>
      <c r="K18" s="603">
        <f>SUM(L18:O18)</f>
        <v>12</v>
      </c>
      <c r="L18" s="600">
        <v>6</v>
      </c>
      <c r="M18" s="600">
        <v>6</v>
      </c>
      <c r="V18" s="930">
        <f>SUM(W18:Z18)</f>
        <v>6</v>
      </c>
      <c r="W18" s="185">
        <v>2</v>
      </c>
      <c r="X18" s="185"/>
      <c r="Y18" s="185"/>
      <c r="Z18" s="185">
        <v>4</v>
      </c>
    </row>
    <row r="19" spans="1:26" ht="16.350000000000001" customHeight="1">
      <c r="A19" s="179" t="s">
        <v>1072</v>
      </c>
      <c r="B19" s="124"/>
      <c r="C19" s="124"/>
      <c r="D19" s="124"/>
      <c r="E19" s="360"/>
      <c r="F19" s="124"/>
      <c r="G19" s="124"/>
      <c r="H19" s="124"/>
      <c r="I19" s="124"/>
      <c r="J19" s="344"/>
      <c r="K19" s="179" t="s">
        <v>1072</v>
      </c>
      <c r="L19" s="180">
        <v>38</v>
      </c>
      <c r="M19" s="180">
        <v>3</v>
      </c>
      <c r="W19" s="931" t="s">
        <v>3632</v>
      </c>
      <c r="Z19" s="931" t="s">
        <v>3632</v>
      </c>
    </row>
    <row r="20" spans="1:26" ht="18">
      <c r="J20" s="333"/>
      <c r="L20" s="389" t="s">
        <v>1042</v>
      </c>
      <c r="M20" s="389" t="s">
        <v>1042</v>
      </c>
    </row>
    <row r="21" spans="1:26">
      <c r="A21" s="277" t="s">
        <v>899</v>
      </c>
      <c r="J21" s="333"/>
      <c r="K21" s="277" t="s">
        <v>899</v>
      </c>
      <c r="L21" s="187" t="s">
        <v>1071</v>
      </c>
      <c r="M21" s="276" t="s">
        <v>1</v>
      </c>
    </row>
    <row r="22" spans="1:26" ht="33" customHeight="1">
      <c r="B22" s="3" t="s">
        <v>1176</v>
      </c>
      <c r="J22" s="333"/>
      <c r="L22" s="3" t="s">
        <v>1176</v>
      </c>
    </row>
    <row r="23" spans="1:26" ht="33" customHeight="1">
      <c r="B23" s="3" t="s">
        <v>1177</v>
      </c>
      <c r="J23" s="333"/>
      <c r="L23" s="3" t="s">
        <v>1177</v>
      </c>
    </row>
    <row r="24" spans="1:26" ht="33" customHeight="1">
      <c r="B24" s="3" t="s">
        <v>1178</v>
      </c>
      <c r="J24" s="333"/>
      <c r="L24" s="3" t="s">
        <v>1178</v>
      </c>
    </row>
    <row r="25" spans="1:26" ht="33" customHeight="1">
      <c r="B25" s="3" t="s">
        <v>1179</v>
      </c>
      <c r="J25" s="333"/>
      <c r="L25" s="3" t="s">
        <v>1179</v>
      </c>
    </row>
    <row r="26" spans="1:26" ht="33" customHeight="1">
      <c r="B26" s="164"/>
      <c r="J26" s="333"/>
      <c r="L26" s="164"/>
    </row>
    <row r="27" spans="1:26" ht="33" customHeight="1">
      <c r="B27" s="164"/>
      <c r="J27" s="333"/>
      <c r="L27" s="164"/>
    </row>
    <row r="28" spans="1:26">
      <c r="B28">
        <v>4</v>
      </c>
      <c r="J28" s="333"/>
      <c r="K28" s="602">
        <f>SUM(L28:O28)</f>
        <v>4</v>
      </c>
      <c r="L28" s="599">
        <v>4</v>
      </c>
    </row>
    <row r="29" spans="1:26" ht="15.6" customHeight="1">
      <c r="A29" s="179" t="s">
        <v>1072</v>
      </c>
      <c r="B29" s="124"/>
      <c r="C29" s="124"/>
      <c r="D29" s="124"/>
      <c r="E29" s="360"/>
      <c r="F29" s="124"/>
      <c r="G29" s="124"/>
      <c r="H29" s="124"/>
      <c r="I29" s="124"/>
      <c r="J29" s="344"/>
      <c r="K29" s="179" t="s">
        <v>1072</v>
      </c>
      <c r="L29" s="180">
        <v>46</v>
      </c>
    </row>
    <row r="30" spans="1:26" ht="18.75">
      <c r="J30" s="333"/>
      <c r="K30" s="489">
        <f>K28+K18+K8</f>
        <v>50</v>
      </c>
      <c r="L30" s="389" t="s">
        <v>1042</v>
      </c>
      <c r="V30" s="489">
        <f>V8+V18</f>
        <v>36</v>
      </c>
    </row>
    <row r="31" spans="1:26" ht="40.5" customHeight="1">
      <c r="J31" s="333"/>
      <c r="K31" s="555" t="s">
        <v>2946</v>
      </c>
      <c r="V31" s="556" t="s">
        <v>2947</v>
      </c>
    </row>
    <row r="32" spans="1:26">
      <c r="J32" s="333"/>
    </row>
    <row r="33" spans="1:10">
      <c r="J33" s="333"/>
    </row>
    <row r="34" spans="1:10">
      <c r="J34" s="333"/>
    </row>
    <row r="35" spans="1:10">
      <c r="A35" s="8" t="s">
        <v>0</v>
      </c>
      <c r="B35" s="8" t="s">
        <v>44</v>
      </c>
      <c r="J35" s="333"/>
    </row>
    <row r="36" spans="1:10">
      <c r="A36" s="5"/>
      <c r="B36" s="16" t="s">
        <v>45</v>
      </c>
      <c r="J36" s="333"/>
    </row>
    <row r="37" spans="1:10">
      <c r="A37" s="5"/>
      <c r="B37" s="16" t="s">
        <v>46</v>
      </c>
      <c r="J37" s="333"/>
    </row>
    <row r="38" spans="1:10">
      <c r="A38" s="5"/>
      <c r="B38" s="16" t="s">
        <v>47</v>
      </c>
      <c r="J38" s="333"/>
    </row>
    <row r="39" spans="1:10">
      <c r="A39" s="5"/>
      <c r="B39" s="16" t="s">
        <v>48</v>
      </c>
      <c r="J39" s="333"/>
    </row>
    <row r="40" spans="1:10">
      <c r="A40" s="5"/>
      <c r="B40" s="16" t="s">
        <v>49</v>
      </c>
      <c r="J40" s="333"/>
    </row>
    <row r="41" spans="1:10">
      <c r="A41" s="5"/>
      <c r="B41" s="16" t="s">
        <v>50</v>
      </c>
      <c r="J41" s="333"/>
    </row>
    <row r="42" spans="1:10">
      <c r="A42" s="5"/>
      <c r="B42" s="16" t="s">
        <v>51</v>
      </c>
      <c r="J42" s="333"/>
    </row>
    <row r="43" spans="1:10">
      <c r="A43" s="5"/>
      <c r="B43" s="16" t="s">
        <v>52</v>
      </c>
      <c r="J43" s="333"/>
    </row>
    <row r="44" spans="1:10">
      <c r="J44" s="333"/>
    </row>
    <row r="45" spans="1:10">
      <c r="J45" s="333"/>
    </row>
    <row r="46" spans="1:10">
      <c r="J46" s="333"/>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sheetPr>
  <dimension ref="A1:K58"/>
  <sheetViews>
    <sheetView workbookViewId="0">
      <pane ySplit="2" topLeftCell="A21" activePane="bottomLeft" state="frozen"/>
      <selection pane="bottomLeft" activeCell="G48" sqref="G48"/>
    </sheetView>
  </sheetViews>
  <sheetFormatPr defaultRowHeight="15.75"/>
  <cols>
    <col min="2" max="2" width="3.625" customWidth="1"/>
    <col min="3" max="3" width="5.125" customWidth="1"/>
    <col min="4" max="4" width="3.625" customWidth="1"/>
    <col min="5" max="5" width="4.375" customWidth="1"/>
    <col min="6" max="8" width="5.375" customWidth="1"/>
    <col min="9" max="9" width="16.875" customWidth="1"/>
    <col min="10" max="10" width="16.125" customWidth="1"/>
    <col min="11" max="11" width="115.625" customWidth="1"/>
  </cols>
  <sheetData>
    <row r="1" spans="1:11" s="275" customFormat="1" ht="15" customHeight="1">
      <c r="A1" s="262" t="s">
        <v>1080</v>
      </c>
      <c r="B1" s="262"/>
      <c r="C1" s="262"/>
      <c r="D1" s="262"/>
      <c r="E1" s="262"/>
      <c r="F1" s="262"/>
      <c r="G1" s="798" t="s">
        <v>3573</v>
      </c>
      <c r="H1" s="799" t="s">
        <v>3574</v>
      </c>
      <c r="I1" s="824"/>
      <c r="J1" s="262" t="s">
        <v>1080</v>
      </c>
      <c r="K1" s="274"/>
    </row>
    <row r="2" spans="1:11" ht="15" customHeight="1">
      <c r="A2" s="119" t="s">
        <v>1039</v>
      </c>
      <c r="B2" s="119" t="s">
        <v>3567</v>
      </c>
      <c r="C2" s="119" t="s">
        <v>3709</v>
      </c>
      <c r="D2" s="119" t="s">
        <v>3710</v>
      </c>
      <c r="E2" s="119" t="s">
        <v>3711</v>
      </c>
      <c r="F2" s="119" t="s">
        <v>3550</v>
      </c>
      <c r="G2" s="758" t="s">
        <v>1062</v>
      </c>
      <c r="H2" s="758" t="s">
        <v>1062</v>
      </c>
      <c r="I2" s="758" t="s">
        <v>3553</v>
      </c>
      <c r="J2" s="119" t="s">
        <v>3716</v>
      </c>
      <c r="K2" s="119" t="s">
        <v>1040</v>
      </c>
    </row>
    <row r="3" spans="1:11" ht="15" customHeight="1">
      <c r="A3" s="152">
        <v>1</v>
      </c>
      <c r="B3" s="139">
        <v>4</v>
      </c>
      <c r="C3" s="139"/>
      <c r="D3" s="139"/>
      <c r="E3" s="139"/>
      <c r="F3" s="139">
        <v>4</v>
      </c>
      <c r="G3" s="849">
        <v>2</v>
      </c>
      <c r="H3" s="850">
        <v>2</v>
      </c>
      <c r="I3" s="139" t="s">
        <v>3712</v>
      </c>
      <c r="J3" s="188" t="str">
        <f>'EM-EV'!B2</f>
        <v>embryogenesis 1</v>
      </c>
      <c r="K3" s="189" t="s">
        <v>1074</v>
      </c>
    </row>
    <row r="4" spans="1:11" ht="15" customHeight="1">
      <c r="A4" s="152">
        <v>2</v>
      </c>
      <c r="B4" s="139"/>
      <c r="C4" s="139"/>
      <c r="D4" s="139"/>
      <c r="E4" s="139"/>
      <c r="F4" s="139"/>
      <c r="G4" s="139"/>
      <c r="H4" s="139"/>
      <c r="I4" s="139"/>
      <c r="J4" s="188" t="str">
        <f>'EM-EV'!B3</f>
        <v>embryogenesis 2</v>
      </c>
      <c r="K4" s="157"/>
    </row>
    <row r="5" spans="1:11" ht="15" customHeight="1">
      <c r="A5" s="152">
        <v>3</v>
      </c>
      <c r="B5" s="139"/>
      <c r="C5" s="139"/>
      <c r="D5" s="139"/>
      <c r="E5" s="139"/>
      <c r="F5" s="139"/>
      <c r="G5" s="139"/>
      <c r="H5" s="139"/>
      <c r="I5" s="139"/>
      <c r="J5" s="188" t="str">
        <f>'EM-EV'!B4</f>
        <v>embryogenesis 3</v>
      </c>
      <c r="K5" s="157"/>
    </row>
    <row r="6" spans="1:11" ht="15" customHeight="1">
      <c r="A6" s="152">
        <v>4</v>
      </c>
      <c r="B6" s="139"/>
      <c r="C6" s="139"/>
      <c r="D6" s="139"/>
      <c r="E6" s="139"/>
      <c r="F6" s="139"/>
      <c r="G6" s="139"/>
      <c r="H6" s="139"/>
      <c r="I6" s="139"/>
      <c r="J6" s="188" t="str">
        <f>'EM-EV'!B5</f>
        <v>embryogenesis 4</v>
      </c>
      <c r="K6" s="157"/>
    </row>
    <row r="7" spans="1:11" ht="15" customHeight="1">
      <c r="A7" s="152">
        <v>5</v>
      </c>
      <c r="B7" s="139">
        <v>2</v>
      </c>
      <c r="C7" s="139"/>
      <c r="D7" s="139"/>
      <c r="E7" s="139"/>
      <c r="F7" s="139">
        <v>2</v>
      </c>
      <c r="G7" s="139"/>
      <c r="H7" s="139"/>
      <c r="I7" s="139"/>
      <c r="J7" s="188" t="str">
        <f>'EM-EV'!B6</f>
        <v>kiembladen 1</v>
      </c>
      <c r="K7" s="189" t="s">
        <v>1075</v>
      </c>
    </row>
    <row r="8" spans="1:11" ht="15" customHeight="1">
      <c r="A8" s="152">
        <v>6</v>
      </c>
      <c r="B8" s="139"/>
      <c r="C8" s="139"/>
      <c r="D8" s="139"/>
      <c r="E8" s="139"/>
      <c r="F8" s="139"/>
      <c r="G8" s="139"/>
      <c r="H8" s="139"/>
      <c r="I8" s="139"/>
      <c r="J8" s="188" t="str">
        <f>'EM-EV'!B7</f>
        <v>kiembladen 2</v>
      </c>
      <c r="K8" s="157"/>
    </row>
    <row r="9" spans="1:11" ht="15" customHeight="1">
      <c r="A9" s="152">
        <v>7</v>
      </c>
      <c r="B9" s="139">
        <v>2</v>
      </c>
      <c r="C9" s="139"/>
      <c r="D9" s="139"/>
      <c r="E9" s="139"/>
      <c r="F9" s="139">
        <v>2</v>
      </c>
      <c r="G9" s="146">
        <v>2</v>
      </c>
      <c r="H9" s="146">
        <v>2</v>
      </c>
      <c r="I9" s="139"/>
      <c r="J9" s="188" t="str">
        <f>'EM-EV'!C2</f>
        <v>fluida 1</v>
      </c>
      <c r="K9" s="189" t="s">
        <v>1076</v>
      </c>
    </row>
    <row r="10" spans="1:11" ht="15" customHeight="1">
      <c r="A10" s="152">
        <v>8</v>
      </c>
      <c r="B10" s="139"/>
      <c r="C10" s="139"/>
      <c r="D10" s="139"/>
      <c r="E10" s="139"/>
      <c r="F10" s="139"/>
      <c r="G10" s="146"/>
      <c r="H10" s="146"/>
      <c r="I10" s="139"/>
      <c r="J10" s="188" t="str">
        <f>'EM-EV'!C3</f>
        <v>fluida 2</v>
      </c>
    </row>
    <row r="11" spans="1:11" ht="15" customHeight="1">
      <c r="A11" s="152">
        <v>9</v>
      </c>
      <c r="B11" s="139">
        <v>2</v>
      </c>
      <c r="C11" s="139"/>
      <c r="D11" s="139"/>
      <c r="E11" s="139"/>
      <c r="F11" s="139">
        <v>2</v>
      </c>
      <c r="G11" s="146"/>
      <c r="H11" s="146"/>
      <c r="I11" s="139"/>
      <c r="J11" s="188" t="str">
        <f>'EM-EV'!C4</f>
        <v>neurulatie 1</v>
      </c>
      <c r="K11" s="190" t="s">
        <v>1077</v>
      </c>
    </row>
    <row r="12" spans="1:11" ht="15" customHeight="1">
      <c r="A12" s="152">
        <v>10</v>
      </c>
      <c r="B12" s="139"/>
      <c r="C12" s="139"/>
      <c r="D12" s="139"/>
      <c r="E12" s="139"/>
      <c r="F12" s="139"/>
      <c r="G12" s="146"/>
      <c r="H12" s="146"/>
      <c r="I12" s="139"/>
      <c r="J12" s="188" t="str">
        <f>'EM-EV'!C5</f>
        <v>neurulatie 2</v>
      </c>
    </row>
    <row r="13" spans="1:11" ht="15" customHeight="1">
      <c r="A13" s="152">
        <v>11</v>
      </c>
      <c r="B13" s="139">
        <v>4</v>
      </c>
      <c r="C13" s="139"/>
      <c r="D13" s="139"/>
      <c r="E13" s="139"/>
      <c r="F13" s="139">
        <v>4</v>
      </c>
      <c r="G13" s="146">
        <v>2</v>
      </c>
      <c r="H13" s="146">
        <v>2</v>
      </c>
      <c r="I13" s="139" t="s">
        <v>3713</v>
      </c>
      <c r="J13" s="188" t="str">
        <f>'EM-EV'!D2</f>
        <v>metamerisatie 1</v>
      </c>
      <c r="K13" s="191" t="s">
        <v>1078</v>
      </c>
    </row>
    <row r="14" spans="1:11" ht="15" customHeight="1">
      <c r="A14" s="152">
        <v>12</v>
      </c>
      <c r="B14" s="139"/>
      <c r="C14" s="139"/>
      <c r="D14" s="139"/>
      <c r="E14" s="139"/>
      <c r="F14" s="146"/>
      <c r="G14" s="146"/>
      <c r="H14" s="146"/>
      <c r="I14" s="146"/>
      <c r="J14" s="188" t="str">
        <f>'EM-EV'!D3</f>
        <v>metamerisatie 2</v>
      </c>
      <c r="K14" s="147"/>
    </row>
    <row r="15" spans="1:11" ht="15" customHeight="1">
      <c r="A15" s="152">
        <v>13</v>
      </c>
      <c r="B15" s="139"/>
      <c r="C15" s="139"/>
      <c r="D15" s="139"/>
      <c r="E15" s="139"/>
      <c r="F15" s="146"/>
      <c r="G15" s="146"/>
      <c r="H15" s="146"/>
      <c r="I15" s="146"/>
      <c r="J15" s="188" t="str">
        <f>'EM-EV'!D4</f>
        <v>metamerisatie 3</v>
      </c>
      <c r="K15" s="147"/>
    </row>
    <row r="16" spans="1:11" ht="15" customHeight="1">
      <c r="A16" s="152">
        <v>14</v>
      </c>
      <c r="B16" s="139"/>
      <c r="C16" s="139"/>
      <c r="D16" s="139"/>
      <c r="E16" s="139"/>
      <c r="F16" s="146"/>
      <c r="G16" s="146"/>
      <c r="H16" s="146"/>
      <c r="I16" s="146"/>
      <c r="J16" s="188" t="str">
        <f>'EM-EV'!D5</f>
        <v>metamerisatie 4</v>
      </c>
      <c r="K16" s="147"/>
    </row>
    <row r="17" spans="1:11" ht="15" customHeight="1">
      <c r="A17" s="152">
        <v>15</v>
      </c>
      <c r="B17" s="139">
        <v>2</v>
      </c>
      <c r="C17" s="139"/>
      <c r="D17" s="139"/>
      <c r="E17" s="139"/>
      <c r="F17" s="146">
        <v>2</v>
      </c>
      <c r="G17" s="146"/>
      <c r="H17" s="146"/>
      <c r="I17" s="146"/>
      <c r="J17" s="188" t="str">
        <f>'EM-EV'!D6</f>
        <v>somieten 1</v>
      </c>
      <c r="K17" s="191" t="s">
        <v>1079</v>
      </c>
    </row>
    <row r="18" spans="1:11" ht="15" customHeight="1">
      <c r="A18" s="152">
        <v>16</v>
      </c>
      <c r="B18" s="139"/>
      <c r="C18" s="139"/>
      <c r="D18" s="139"/>
      <c r="E18" s="139"/>
      <c r="F18" s="146"/>
      <c r="G18" s="146"/>
      <c r="H18" s="146"/>
      <c r="I18" s="146"/>
      <c r="J18" s="188" t="str">
        <f>'EM-EV'!D7</f>
        <v>somieten 2</v>
      </c>
      <c r="K18" s="141"/>
    </row>
    <row r="19" spans="1:11">
      <c r="A19" s="152">
        <v>17</v>
      </c>
      <c r="B19" s="139"/>
      <c r="C19" s="139">
        <v>2</v>
      </c>
      <c r="D19" s="139"/>
      <c r="E19" s="139"/>
      <c r="F19" s="139">
        <v>2</v>
      </c>
      <c r="G19" s="849">
        <v>3</v>
      </c>
      <c r="H19" s="850">
        <v>3</v>
      </c>
      <c r="I19" s="139" t="s">
        <v>1157</v>
      </c>
      <c r="J19" s="848" t="s">
        <v>1164</v>
      </c>
      <c r="K19" s="150" t="s">
        <v>2436</v>
      </c>
    </row>
    <row r="20" spans="1:11">
      <c r="A20" s="152">
        <v>18</v>
      </c>
      <c r="B20" s="139"/>
      <c r="C20" s="139"/>
      <c r="D20" s="139"/>
      <c r="E20" s="139"/>
      <c r="F20" s="139"/>
      <c r="G20" s="139"/>
      <c r="H20" s="139"/>
      <c r="I20" s="139"/>
      <c r="J20" s="848" t="s">
        <v>1165</v>
      </c>
      <c r="K20" s="157"/>
    </row>
    <row r="21" spans="1:11">
      <c r="A21" s="152">
        <v>19</v>
      </c>
      <c r="B21" s="139"/>
      <c r="C21" s="139">
        <v>4</v>
      </c>
      <c r="D21" s="139"/>
      <c r="E21" s="139"/>
      <c r="F21" s="139">
        <v>4</v>
      </c>
      <c r="G21" s="139">
        <v>3</v>
      </c>
      <c r="H21" s="139">
        <v>3</v>
      </c>
      <c r="I21" s="139" t="s">
        <v>3714</v>
      </c>
      <c r="J21" s="848" t="s">
        <v>1166</v>
      </c>
      <c r="K21" s="157"/>
    </row>
    <row r="22" spans="1:11">
      <c r="A22" s="152">
        <v>20</v>
      </c>
      <c r="B22" s="139"/>
      <c r="C22" s="139"/>
      <c r="D22" s="139"/>
      <c r="E22" s="139"/>
      <c r="F22" s="139"/>
      <c r="G22" s="139"/>
      <c r="H22" s="139"/>
      <c r="I22" s="139"/>
      <c r="J22" s="848" t="s">
        <v>1167</v>
      </c>
      <c r="K22" s="157"/>
    </row>
    <row r="23" spans="1:11">
      <c r="A23" s="152">
        <v>21</v>
      </c>
      <c r="B23" s="139"/>
      <c r="C23" s="139"/>
      <c r="D23" s="139"/>
      <c r="E23" s="139"/>
      <c r="F23" s="139"/>
      <c r="G23" s="849">
        <v>4</v>
      </c>
      <c r="H23" s="139"/>
      <c r="I23" s="139"/>
      <c r="J23" s="848" t="s">
        <v>1168</v>
      </c>
      <c r="K23" s="189"/>
    </row>
    <row r="24" spans="1:11">
      <c r="A24" s="152">
        <v>22</v>
      </c>
      <c r="B24" s="139"/>
      <c r="C24" s="139"/>
      <c r="D24" s="139"/>
      <c r="E24" s="139"/>
      <c r="F24" s="139"/>
      <c r="G24" s="139"/>
      <c r="H24" s="139"/>
      <c r="I24" s="139"/>
      <c r="J24" s="848" t="s">
        <v>1169</v>
      </c>
      <c r="K24" s="157"/>
    </row>
    <row r="25" spans="1:11">
      <c r="A25" s="152">
        <v>23</v>
      </c>
      <c r="B25" s="139"/>
      <c r="C25" s="139">
        <v>2</v>
      </c>
      <c r="D25" s="139"/>
      <c r="E25" s="139"/>
      <c r="F25" s="139">
        <v>2</v>
      </c>
      <c r="G25" s="139">
        <v>5</v>
      </c>
      <c r="H25" s="139"/>
      <c r="I25" s="139"/>
      <c r="J25" s="848" t="s">
        <v>1170</v>
      </c>
    </row>
    <row r="26" spans="1:11">
      <c r="A26" s="152">
        <v>24</v>
      </c>
      <c r="B26" s="139"/>
      <c r="C26" s="139"/>
      <c r="D26" s="139"/>
      <c r="E26" s="139"/>
      <c r="F26" s="139"/>
      <c r="G26" s="139"/>
      <c r="H26" s="139"/>
      <c r="I26" s="139"/>
      <c r="J26" s="848" t="s">
        <v>1171</v>
      </c>
      <c r="K26" s="190"/>
    </row>
    <row r="27" spans="1:11">
      <c r="A27" s="152">
        <v>25</v>
      </c>
      <c r="B27" s="139"/>
      <c r="C27" s="139">
        <v>2</v>
      </c>
      <c r="D27" s="139"/>
      <c r="E27" s="139"/>
      <c r="F27" s="139">
        <v>2</v>
      </c>
      <c r="G27" s="139">
        <v>5</v>
      </c>
      <c r="H27" s="139">
        <v>3</v>
      </c>
      <c r="I27" s="139"/>
      <c r="J27" s="848" t="s">
        <v>1172</v>
      </c>
    </row>
    <row r="28" spans="1:11">
      <c r="A28" s="152">
        <v>26</v>
      </c>
      <c r="B28" s="139"/>
      <c r="C28" s="139"/>
      <c r="D28" s="139"/>
      <c r="E28" s="139"/>
      <c r="F28" s="139"/>
      <c r="G28" s="139"/>
      <c r="H28" s="139"/>
      <c r="I28" s="139"/>
      <c r="J28" s="848" t="s">
        <v>1173</v>
      </c>
      <c r="K28" s="191"/>
    </row>
    <row r="29" spans="1:11">
      <c r="A29" s="152">
        <v>27</v>
      </c>
      <c r="B29" s="139"/>
      <c r="C29" s="139">
        <v>2</v>
      </c>
      <c r="D29" s="139"/>
      <c r="E29" s="139"/>
      <c r="F29" s="146">
        <v>2</v>
      </c>
      <c r="G29" s="146">
        <v>5</v>
      </c>
      <c r="H29" s="146"/>
      <c r="I29" s="146"/>
      <c r="J29" s="848" t="s">
        <v>1174</v>
      </c>
      <c r="K29" s="147"/>
    </row>
    <row r="30" spans="1:11">
      <c r="A30" s="152">
        <v>28</v>
      </c>
      <c r="B30" s="139"/>
      <c r="C30" s="139"/>
      <c r="D30" s="139"/>
      <c r="E30" s="139"/>
      <c r="F30" s="146"/>
      <c r="G30" s="146"/>
      <c r="H30" s="146"/>
      <c r="I30" s="146"/>
      <c r="J30" s="848" t="s">
        <v>1175</v>
      </c>
      <c r="K30" s="147"/>
    </row>
    <row r="31" spans="1:11">
      <c r="A31" s="152">
        <v>29</v>
      </c>
      <c r="B31" s="139"/>
      <c r="C31" s="139">
        <v>4</v>
      </c>
      <c r="D31" s="139"/>
      <c r="E31" s="139"/>
      <c r="F31" s="146">
        <v>4</v>
      </c>
      <c r="G31" s="849">
        <v>6</v>
      </c>
      <c r="H31" s="850">
        <v>4</v>
      </c>
      <c r="I31" s="146" t="s">
        <v>3715</v>
      </c>
      <c r="J31" s="848" t="s">
        <v>1176</v>
      </c>
      <c r="K31" s="147" t="s">
        <v>2437</v>
      </c>
    </row>
    <row r="32" spans="1:11">
      <c r="A32" s="152">
        <v>30</v>
      </c>
      <c r="B32" s="139"/>
      <c r="C32" s="139"/>
      <c r="D32" s="139"/>
      <c r="E32" s="139"/>
      <c r="F32" s="146"/>
      <c r="G32" s="146"/>
      <c r="H32" s="146"/>
      <c r="I32" s="146"/>
      <c r="J32" s="848" t="s">
        <v>1177</v>
      </c>
      <c r="K32" s="147"/>
    </row>
    <row r="33" spans="1:11">
      <c r="A33" s="152">
        <v>31</v>
      </c>
      <c r="B33" s="139"/>
      <c r="C33" s="139"/>
      <c r="D33" s="139"/>
      <c r="E33" s="139"/>
      <c r="F33" s="146"/>
      <c r="G33" s="146"/>
      <c r="H33" s="146"/>
      <c r="I33" s="146"/>
      <c r="J33" s="848" t="s">
        <v>1178</v>
      </c>
      <c r="K33" s="147"/>
    </row>
    <row r="34" spans="1:11">
      <c r="A34" s="152">
        <v>32</v>
      </c>
      <c r="B34" s="139"/>
      <c r="C34" s="139"/>
      <c r="D34" s="139"/>
      <c r="E34" s="139"/>
      <c r="F34" s="146"/>
      <c r="G34" s="146"/>
      <c r="H34" s="146"/>
      <c r="I34" s="146"/>
      <c r="J34" s="848" t="s">
        <v>1179</v>
      </c>
      <c r="K34" s="147"/>
    </row>
    <row r="35" spans="1:11">
      <c r="A35" s="152"/>
      <c r="B35" s="766">
        <f t="shared" ref="B35:E35" si="0">SUM(B3:B34)</f>
        <v>16</v>
      </c>
      <c r="C35" s="766">
        <f t="shared" si="0"/>
        <v>16</v>
      </c>
      <c r="D35" s="766">
        <f t="shared" si="0"/>
        <v>0</v>
      </c>
      <c r="E35" s="766">
        <f t="shared" si="0"/>
        <v>0</v>
      </c>
      <c r="F35" s="766">
        <f>SUM(F3:F34)</f>
        <v>32</v>
      </c>
      <c r="G35" s="766"/>
      <c r="H35" s="766"/>
      <c r="I35" s="766"/>
      <c r="J35" s="278"/>
      <c r="K35" s="191"/>
    </row>
    <row r="36" spans="1:11">
      <c r="A36" s="262" t="s">
        <v>3717</v>
      </c>
      <c r="B36" s="262"/>
      <c r="C36" s="262"/>
      <c r="D36" s="262"/>
      <c r="E36" s="262"/>
      <c r="F36" s="105"/>
      <c r="G36" s="105"/>
      <c r="H36" s="105"/>
      <c r="I36" s="105"/>
      <c r="J36" s="105" t="s">
        <v>1180</v>
      </c>
      <c r="K36" s="160"/>
    </row>
    <row r="37" spans="1:11">
      <c r="A37" s="119" t="s">
        <v>1039</v>
      </c>
      <c r="B37" s="119"/>
      <c r="C37" s="119"/>
      <c r="D37" s="119"/>
      <c r="E37" s="119"/>
      <c r="F37" s="119" t="s">
        <v>1038</v>
      </c>
      <c r="G37" s="119"/>
      <c r="H37" s="119"/>
      <c r="I37" s="119"/>
      <c r="J37" s="119" t="s">
        <v>1037</v>
      </c>
      <c r="K37" s="119" t="s">
        <v>1040</v>
      </c>
    </row>
    <row r="38" spans="1:11">
      <c r="A38" s="152">
        <v>1</v>
      </c>
      <c r="B38" s="139"/>
      <c r="C38" s="139"/>
      <c r="D38" s="139">
        <v>10</v>
      </c>
      <c r="E38" s="139"/>
      <c r="F38" s="139">
        <v>4</v>
      </c>
      <c r="G38" s="139"/>
      <c r="H38" s="850">
        <v>2</v>
      </c>
      <c r="I38" s="139" t="s">
        <v>3562</v>
      </c>
      <c r="J38" s="211" t="str">
        <f>'EM-EV'!H2</f>
        <v>PALEONTO 1</v>
      </c>
      <c r="K38" s="190" t="s">
        <v>1081</v>
      </c>
    </row>
    <row r="39" spans="1:11">
      <c r="A39" s="152">
        <v>2</v>
      </c>
      <c r="B39" s="139"/>
      <c r="C39" s="139"/>
      <c r="D39" s="139"/>
      <c r="E39" s="139"/>
      <c r="F39" s="139"/>
      <c r="G39" s="139"/>
      <c r="H39" s="139"/>
      <c r="I39" s="139"/>
      <c r="J39" s="211" t="str">
        <f>'EM-EV'!H3</f>
        <v>PALEONTO 2</v>
      </c>
      <c r="K39" s="212" t="s">
        <v>1082</v>
      </c>
    </row>
    <row r="40" spans="1:11">
      <c r="A40" s="152">
        <v>3</v>
      </c>
      <c r="B40" s="139"/>
      <c r="C40" s="139"/>
      <c r="D40" s="139"/>
      <c r="E40" s="139"/>
      <c r="F40" s="139"/>
      <c r="G40" s="139"/>
      <c r="H40" s="139"/>
      <c r="I40" s="139"/>
      <c r="J40" s="211" t="str">
        <f>'EM-EV'!H4</f>
        <v>PALEONTO 3</v>
      </c>
      <c r="K40" s="212" t="s">
        <v>1083</v>
      </c>
    </row>
    <row r="41" spans="1:11">
      <c r="A41" s="152">
        <v>4</v>
      </c>
      <c r="B41" s="139"/>
      <c r="C41" s="139"/>
      <c r="D41" s="139"/>
      <c r="E41" s="139"/>
      <c r="F41" s="139"/>
      <c r="G41" s="139"/>
      <c r="H41" s="139"/>
      <c r="I41" s="139"/>
      <c r="J41" s="211" t="str">
        <f>'EM-EV'!H5</f>
        <v>PALEONTO 4</v>
      </c>
      <c r="K41" s="212" t="s">
        <v>1084</v>
      </c>
    </row>
    <row r="42" spans="1:11">
      <c r="A42" s="152">
        <v>5</v>
      </c>
      <c r="B42" s="139"/>
      <c r="C42" s="139"/>
      <c r="D42" s="139"/>
      <c r="E42" s="139"/>
      <c r="F42" s="139">
        <v>4</v>
      </c>
      <c r="G42" s="139"/>
      <c r="H42" s="139"/>
      <c r="I42" s="139"/>
      <c r="J42" s="211" t="str">
        <f>'EM-EV'!H6</f>
        <v>PALEONTO 5</v>
      </c>
      <c r="K42" s="190" t="s">
        <v>1084</v>
      </c>
    </row>
    <row r="43" spans="1:11">
      <c r="A43" s="152">
        <v>6</v>
      </c>
      <c r="B43" s="139"/>
      <c r="C43" s="139"/>
      <c r="D43" s="139"/>
      <c r="E43" s="139"/>
      <c r="F43" s="139"/>
      <c r="G43" s="139"/>
      <c r="H43" s="139"/>
      <c r="I43" s="139"/>
      <c r="J43" s="211" t="str">
        <f>'EM-EV'!I2</f>
        <v>PALEONTO 6</v>
      </c>
      <c r="K43" s="157" t="s">
        <v>1151</v>
      </c>
    </row>
    <row r="44" spans="1:11">
      <c r="A44" s="152">
        <v>7</v>
      </c>
      <c r="B44" s="139"/>
      <c r="C44" s="139"/>
      <c r="D44" s="139"/>
      <c r="E44" s="139"/>
      <c r="F44" s="139"/>
      <c r="G44" s="139"/>
      <c r="H44" s="139"/>
      <c r="I44" s="139"/>
      <c r="J44" s="211" t="str">
        <f>'EM-EV'!I3</f>
        <v>PALEONTO 7</v>
      </c>
      <c r="K44" s="189" t="s">
        <v>1151</v>
      </c>
    </row>
    <row r="45" spans="1:11">
      <c r="A45" s="152">
        <v>8</v>
      </c>
      <c r="B45" s="139"/>
      <c r="C45" s="139"/>
      <c r="D45" s="139"/>
      <c r="E45" s="139"/>
      <c r="F45" s="139"/>
      <c r="G45" s="139"/>
      <c r="H45" s="139"/>
      <c r="I45" s="139"/>
      <c r="J45" s="211" t="str">
        <f>'EM-EV'!I4</f>
        <v>PALEONTO 8</v>
      </c>
      <c r="K45" t="s">
        <v>1152</v>
      </c>
    </row>
    <row r="46" spans="1:11">
      <c r="A46" s="152">
        <v>9</v>
      </c>
      <c r="B46" s="139"/>
      <c r="C46" s="139"/>
      <c r="D46" s="139"/>
      <c r="E46" s="139"/>
      <c r="F46" s="139">
        <v>2</v>
      </c>
      <c r="G46" s="139"/>
      <c r="H46" s="139"/>
      <c r="I46" s="139"/>
      <c r="J46" s="211" t="str">
        <f>'EM-EV'!I5</f>
        <v>PALEONTO 9</v>
      </c>
      <c r="K46" s="190" t="s">
        <v>1153</v>
      </c>
    </row>
    <row r="47" spans="1:11">
      <c r="A47" s="152">
        <v>10</v>
      </c>
      <c r="B47" s="139"/>
      <c r="C47" s="139"/>
      <c r="D47" s="139"/>
      <c r="E47" s="139"/>
      <c r="F47" s="139"/>
      <c r="G47" s="139"/>
      <c r="H47" s="139"/>
      <c r="I47" s="139"/>
      <c r="J47" s="211" t="str">
        <f>'EM-EV'!I6</f>
        <v>PALEONTO 10</v>
      </c>
      <c r="K47" t="s">
        <v>1153</v>
      </c>
    </row>
    <row r="48" spans="1:11">
      <c r="A48" s="152">
        <v>11</v>
      </c>
      <c r="B48" s="139"/>
      <c r="C48" s="139"/>
      <c r="D48" s="139"/>
      <c r="E48" s="139">
        <v>8</v>
      </c>
      <c r="F48" s="235">
        <v>4</v>
      </c>
      <c r="G48" s="952">
        <v>3</v>
      </c>
      <c r="H48" s="941">
        <v>2</v>
      </c>
      <c r="I48" s="852" t="s">
        <v>1181</v>
      </c>
      <c r="J48" s="236" t="s">
        <v>18</v>
      </c>
      <c r="K48" s="219"/>
    </row>
    <row r="49" spans="1:11">
      <c r="A49" s="152">
        <v>12</v>
      </c>
      <c r="B49" s="139"/>
      <c r="C49" s="139"/>
      <c r="D49" s="139"/>
      <c r="E49" s="139"/>
      <c r="F49" s="235"/>
      <c r="G49" s="235"/>
      <c r="H49" s="235"/>
      <c r="I49" s="235"/>
      <c r="J49" s="236" t="s">
        <v>20</v>
      </c>
      <c r="K49" s="219"/>
    </row>
    <row r="50" spans="1:11">
      <c r="A50" s="152">
        <v>13</v>
      </c>
      <c r="B50" s="139"/>
      <c r="C50" s="139"/>
      <c r="D50" s="139"/>
      <c r="E50" s="139"/>
      <c r="F50" s="235"/>
      <c r="G50" s="235"/>
      <c r="H50" s="235"/>
      <c r="I50" s="235"/>
      <c r="J50" s="236" t="s">
        <v>22</v>
      </c>
      <c r="K50" s="219"/>
    </row>
    <row r="51" spans="1:11">
      <c r="A51" s="152">
        <v>14</v>
      </c>
      <c r="B51" s="139"/>
      <c r="C51" s="139"/>
      <c r="D51" s="139"/>
      <c r="E51" s="139"/>
      <c r="F51" s="235"/>
      <c r="G51" s="235"/>
      <c r="H51" s="235"/>
      <c r="I51" s="235"/>
      <c r="J51" s="236" t="s">
        <v>24</v>
      </c>
      <c r="K51" s="219"/>
    </row>
    <row r="52" spans="1:11" ht="22.5">
      <c r="A52" s="152">
        <v>15</v>
      </c>
      <c r="B52" s="139"/>
      <c r="C52" s="139"/>
      <c r="D52" s="139"/>
      <c r="E52" s="139"/>
      <c r="F52" s="235">
        <v>4</v>
      </c>
      <c r="G52" s="235"/>
      <c r="H52" s="235"/>
      <c r="I52" s="235"/>
      <c r="J52" s="236" t="s">
        <v>19</v>
      </c>
      <c r="K52" s="219"/>
    </row>
    <row r="53" spans="1:11" ht="22.5">
      <c r="A53" s="152">
        <v>16</v>
      </c>
      <c r="B53" s="139"/>
      <c r="C53" s="139"/>
      <c r="D53" s="139"/>
      <c r="E53" s="139"/>
      <c r="F53" s="235"/>
      <c r="G53" s="235"/>
      <c r="H53" s="235"/>
      <c r="I53" s="235"/>
      <c r="J53" s="236" t="s">
        <v>21</v>
      </c>
      <c r="K53" s="219"/>
    </row>
    <row r="54" spans="1:11" ht="22.5">
      <c r="A54" s="152">
        <v>17</v>
      </c>
      <c r="B54" s="139"/>
      <c r="C54" s="139"/>
      <c r="D54" s="139"/>
      <c r="E54" s="139"/>
      <c r="F54" s="235"/>
      <c r="G54" s="235"/>
      <c r="H54" s="235"/>
      <c r="I54" s="235"/>
      <c r="J54" s="236" t="s">
        <v>23</v>
      </c>
      <c r="K54" s="219"/>
    </row>
    <row r="55" spans="1:11" ht="22.5">
      <c r="A55" s="152">
        <v>18</v>
      </c>
      <c r="B55" s="139"/>
      <c r="C55" s="139"/>
      <c r="D55" s="139"/>
      <c r="E55" s="139"/>
      <c r="F55" s="237"/>
      <c r="G55" s="237"/>
      <c r="H55" s="237"/>
      <c r="I55" s="237"/>
      <c r="J55" s="236" t="s">
        <v>25</v>
      </c>
      <c r="K55" s="219"/>
    </row>
    <row r="56" spans="1:11">
      <c r="B56" s="851">
        <f t="shared" ref="B56:E56" si="1">SUM(B38:B55)</f>
        <v>0</v>
      </c>
      <c r="C56" s="851">
        <f t="shared" si="1"/>
        <v>0</v>
      </c>
      <c r="D56" s="851">
        <f t="shared" si="1"/>
        <v>10</v>
      </c>
      <c r="E56" s="851">
        <f t="shared" si="1"/>
        <v>8</v>
      </c>
      <c r="F56" s="851">
        <f>SUM(F38:F55)</f>
        <v>18</v>
      </c>
      <c r="G56" s="783"/>
      <c r="H56" s="783"/>
      <c r="I56" s="783"/>
    </row>
    <row r="58" spans="1:11">
      <c r="A58" t="s">
        <v>1070</v>
      </c>
      <c r="B58" s="851">
        <f t="shared" ref="B58:E58" si="2">B56+B35</f>
        <v>16</v>
      </c>
      <c r="C58" s="851">
        <f t="shared" si="2"/>
        <v>16</v>
      </c>
      <c r="D58" s="851">
        <f t="shared" si="2"/>
        <v>10</v>
      </c>
      <c r="E58" s="851">
        <f t="shared" si="2"/>
        <v>8</v>
      </c>
      <c r="F58" s="851">
        <f>F56+F35</f>
        <v>50</v>
      </c>
      <c r="G58" s="783"/>
      <c r="H58" s="783"/>
      <c r="I58" s="783"/>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sheetPr>
  <dimension ref="A1:AJ79"/>
  <sheetViews>
    <sheetView topLeftCell="K10" zoomScale="90" zoomScaleNormal="90" workbookViewId="0">
      <selection activeCell="Y4" sqref="Y4"/>
    </sheetView>
  </sheetViews>
  <sheetFormatPr defaultColWidth="11" defaultRowHeight="15.75"/>
  <cols>
    <col min="1" max="1" width="0" hidden="1" customWidth="1"/>
    <col min="2" max="3" width="11.875" hidden="1" customWidth="1"/>
    <col min="4" max="4" width="4.125" hidden="1" customWidth="1"/>
    <col min="5" max="5" width="11.875" hidden="1" customWidth="1"/>
    <col min="6" max="6" width="4.625" hidden="1" customWidth="1"/>
    <col min="7" max="7" width="11.875" hidden="1" customWidth="1"/>
    <col min="8" max="8" width="4.625" hidden="1" customWidth="1"/>
    <col min="9" max="10" width="0" hidden="1" customWidth="1"/>
    <col min="11" max="11" width="5.125" customWidth="1"/>
    <col min="16" max="16" width="3.625" customWidth="1"/>
    <col min="18" max="18" width="4.625" customWidth="1"/>
    <col min="20" max="20" width="4" customWidth="1"/>
    <col min="23" max="23" width="4.5" style="333" customWidth="1"/>
    <col min="24" max="24" width="7.125" customWidth="1"/>
  </cols>
  <sheetData>
    <row r="1" spans="1:34">
      <c r="A1" s="262" t="s">
        <v>0</v>
      </c>
      <c r="B1" s="100" t="s">
        <v>84</v>
      </c>
      <c r="C1" s="8"/>
      <c r="D1" s="8"/>
      <c r="G1" s="8"/>
      <c r="H1" s="100"/>
      <c r="I1" s="100"/>
      <c r="J1" s="8"/>
      <c r="K1" s="338"/>
      <c r="L1" s="8"/>
      <c r="M1" s="180" t="s">
        <v>1071</v>
      </c>
      <c r="N1" s="180"/>
      <c r="O1" s="9"/>
      <c r="P1" s="9"/>
      <c r="Q1" s="9"/>
      <c r="R1" s="299"/>
      <c r="S1" s="9"/>
      <c r="T1" s="9"/>
    </row>
    <row r="2" spans="1:34" ht="33" customHeight="1">
      <c r="A2" s="11"/>
      <c r="B2" s="290" t="s">
        <v>1085</v>
      </c>
      <c r="C2" s="281"/>
      <c r="G2" s="11"/>
      <c r="H2" s="39"/>
      <c r="I2" s="101"/>
      <c r="J2" s="17"/>
      <c r="K2" s="339"/>
      <c r="L2" s="262" t="s">
        <v>0</v>
      </c>
      <c r="M2" s="292" t="s">
        <v>1085</v>
      </c>
      <c r="N2" s="641"/>
      <c r="O2" s="9"/>
      <c r="P2" s="9"/>
      <c r="Q2" s="9"/>
      <c r="R2" s="17"/>
      <c r="S2" s="9"/>
      <c r="T2" s="9"/>
      <c r="Y2" t="s">
        <v>1068</v>
      </c>
    </row>
    <row r="3" spans="1:34" ht="33" customHeight="1">
      <c r="A3" s="11"/>
      <c r="B3" s="290" t="s">
        <v>1087</v>
      </c>
      <c r="C3" s="281"/>
      <c r="G3" s="11"/>
      <c r="H3" s="39"/>
      <c r="I3" s="281"/>
      <c r="J3" s="17"/>
      <c r="K3" s="339"/>
      <c r="L3" s="784" t="s">
        <v>2564</v>
      </c>
      <c r="M3" s="292" t="s">
        <v>1087</v>
      </c>
      <c r="N3" s="641"/>
      <c r="O3" s="9"/>
      <c r="P3" s="9"/>
      <c r="Q3" s="9"/>
      <c r="R3" s="17"/>
      <c r="S3" s="9"/>
      <c r="T3" s="9"/>
      <c r="X3" s="784" t="s">
        <v>2565</v>
      </c>
      <c r="Y3" s="541" t="s">
        <v>541</v>
      </c>
      <c r="AA3" s="541" t="s">
        <v>595</v>
      </c>
      <c r="AC3" s="541" t="s">
        <v>634</v>
      </c>
      <c r="AE3" s="541" t="s">
        <v>900</v>
      </c>
      <c r="AG3" s="541" t="s">
        <v>2944</v>
      </c>
    </row>
    <row r="4" spans="1:34" ht="33" customHeight="1">
      <c r="A4" s="11"/>
      <c r="B4" s="290" t="s">
        <v>1089</v>
      </c>
      <c r="C4" s="281"/>
      <c r="G4" s="11"/>
      <c r="H4" s="39"/>
      <c r="I4" s="281"/>
      <c r="J4" s="17"/>
      <c r="K4" s="339"/>
      <c r="L4" s="39"/>
      <c r="M4" s="292" t="s">
        <v>1089</v>
      </c>
      <c r="N4" s="641"/>
      <c r="O4" s="9"/>
      <c r="P4" s="9"/>
      <c r="Q4" s="9"/>
      <c r="R4" s="17"/>
      <c r="S4" s="9"/>
      <c r="T4" s="9"/>
      <c r="Y4" s="534" t="s">
        <v>2934</v>
      </c>
      <c r="AA4" s="534" t="s">
        <v>2936</v>
      </c>
      <c r="AB4" s="288"/>
      <c r="AC4" s="534" t="s">
        <v>1197</v>
      </c>
      <c r="AD4" s="288"/>
      <c r="AE4" s="534" t="s">
        <v>1198</v>
      </c>
      <c r="AF4" s="288"/>
      <c r="AG4" s="534" t="s">
        <v>1199</v>
      </c>
      <c r="AH4" s="288"/>
    </row>
    <row r="5" spans="1:34" ht="33" customHeight="1">
      <c r="A5" s="11"/>
      <c r="B5" s="290" t="s">
        <v>1091</v>
      </c>
      <c r="C5" s="281"/>
      <c r="G5" s="11"/>
      <c r="H5" s="39"/>
      <c r="I5" s="17"/>
      <c r="J5" s="17"/>
      <c r="K5" s="339"/>
      <c r="L5" s="39"/>
      <c r="M5" s="292" t="s">
        <v>1091</v>
      </c>
      <c r="N5" s="641"/>
      <c r="O5" s="9"/>
      <c r="P5" s="9"/>
      <c r="Q5" s="9"/>
      <c r="R5" s="17"/>
      <c r="S5" s="9"/>
      <c r="T5" s="9"/>
      <c r="Y5" s="534" t="s">
        <v>2935</v>
      </c>
      <c r="AA5" s="534" t="s">
        <v>2937</v>
      </c>
      <c r="AB5" s="288"/>
      <c r="AC5" s="534" t="s">
        <v>1207</v>
      </c>
      <c r="AD5" s="288"/>
      <c r="AE5" s="534" t="s">
        <v>1201</v>
      </c>
      <c r="AF5" s="288"/>
      <c r="AG5" s="534" t="s">
        <v>1202</v>
      </c>
      <c r="AH5" s="288"/>
    </row>
    <row r="6" spans="1:34" ht="33" customHeight="1">
      <c r="A6" s="11"/>
      <c r="B6" s="290" t="s">
        <v>1093</v>
      </c>
      <c r="C6" s="281"/>
      <c r="G6" s="11"/>
      <c r="H6" s="39"/>
      <c r="I6" s="17"/>
      <c r="J6" s="17"/>
      <c r="K6" s="339"/>
      <c r="L6" s="39"/>
      <c r="M6" s="292" t="s">
        <v>1093</v>
      </c>
      <c r="N6" s="641"/>
      <c r="O6" s="9"/>
      <c r="P6" s="9"/>
      <c r="Q6" s="9"/>
      <c r="R6" s="17"/>
      <c r="S6" s="9"/>
      <c r="T6" s="9"/>
      <c r="Y6" s="443"/>
      <c r="AA6" s="534" t="s">
        <v>2938</v>
      </c>
      <c r="AB6" s="288"/>
      <c r="AD6" s="288"/>
      <c r="AE6" s="534" t="s">
        <v>1203</v>
      </c>
      <c r="AF6" s="288"/>
      <c r="AG6" s="534" t="s">
        <v>1204</v>
      </c>
      <c r="AH6" s="288"/>
    </row>
    <row r="7" spans="1:34" ht="33" customHeight="1">
      <c r="A7" s="11"/>
      <c r="B7" s="290" t="s">
        <v>1095</v>
      </c>
      <c r="C7" s="281"/>
      <c r="G7" s="11"/>
      <c r="H7" s="39"/>
      <c r="I7" s="17"/>
      <c r="J7" s="17"/>
      <c r="K7" s="339"/>
      <c r="L7" s="39"/>
      <c r="M7" s="292" t="s">
        <v>1095</v>
      </c>
      <c r="N7" s="641"/>
      <c r="O7" s="9"/>
      <c r="P7" s="9"/>
      <c r="Q7" s="9"/>
      <c r="R7" s="17"/>
      <c r="S7" s="9"/>
      <c r="T7" s="9"/>
      <c r="AA7" s="534" t="s">
        <v>2939</v>
      </c>
      <c r="AB7" s="288"/>
      <c r="AC7" s="443"/>
      <c r="AD7" s="288"/>
      <c r="AE7" s="534" t="s">
        <v>1211</v>
      </c>
      <c r="AF7" s="288"/>
      <c r="AG7" s="534" t="s">
        <v>1206</v>
      </c>
      <c r="AH7" s="293"/>
    </row>
    <row r="8" spans="1:34" ht="33" customHeight="1">
      <c r="A8" s="11"/>
      <c r="B8" s="290" t="s">
        <v>1097</v>
      </c>
      <c r="C8" s="281"/>
      <c r="G8" s="11"/>
      <c r="H8" s="39"/>
      <c r="I8" s="17"/>
      <c r="J8" s="17"/>
      <c r="K8" s="339"/>
      <c r="L8" s="39"/>
      <c r="M8" s="292" t="s">
        <v>1097</v>
      </c>
      <c r="N8" s="641"/>
      <c r="O8" s="9"/>
      <c r="P8" s="9"/>
      <c r="Q8" s="9"/>
      <c r="R8" s="17"/>
      <c r="S8" s="9"/>
      <c r="T8" s="9"/>
      <c r="AA8" s="534" t="s">
        <v>2940</v>
      </c>
      <c r="AB8" s="288"/>
      <c r="AD8" s="288"/>
      <c r="AE8" s="443"/>
      <c r="AF8" s="288" t="s">
        <v>1042</v>
      </c>
      <c r="AG8" s="288"/>
    </row>
    <row r="9" spans="1:34" ht="33" customHeight="1">
      <c r="A9" s="11"/>
      <c r="B9" s="290" t="s">
        <v>1099</v>
      </c>
      <c r="C9" s="281"/>
      <c r="G9" s="11"/>
      <c r="H9" s="39"/>
      <c r="I9" s="17"/>
      <c r="J9" s="17"/>
      <c r="K9" s="339"/>
      <c r="L9" s="39"/>
      <c r="M9" s="292" t="s">
        <v>1099</v>
      </c>
      <c r="N9" s="641"/>
      <c r="O9" s="9"/>
      <c r="P9" s="9"/>
      <c r="Q9" s="9"/>
      <c r="R9" s="17"/>
      <c r="S9" s="9"/>
      <c r="T9" s="9"/>
      <c r="AA9" s="534" t="s">
        <v>1210</v>
      </c>
      <c r="AB9" s="288"/>
      <c r="AD9" s="288"/>
      <c r="AF9" s="288" t="s">
        <v>1042</v>
      </c>
      <c r="AG9" s="288"/>
    </row>
    <row r="10" spans="1:34">
      <c r="A10" s="11">
        <f>SUM(B10:M10)</f>
        <v>24</v>
      </c>
      <c r="B10" s="11">
        <v>8</v>
      </c>
      <c r="C10" s="281"/>
      <c r="D10" s="11"/>
      <c r="G10" s="11"/>
      <c r="H10" s="11"/>
      <c r="I10" s="11"/>
      <c r="J10" s="11"/>
      <c r="K10" s="326"/>
      <c r="L10" s="640">
        <v>8</v>
      </c>
      <c r="M10" s="580">
        <v>8</v>
      </c>
      <c r="N10" s="580"/>
      <c r="O10" s="9"/>
      <c r="P10" s="9"/>
      <c r="Q10" s="9"/>
      <c r="R10" s="24"/>
      <c r="S10" s="9"/>
      <c r="T10" s="9"/>
      <c r="AB10" s="288"/>
      <c r="AC10" s="288"/>
      <c r="AD10" s="288"/>
      <c r="AF10" s="288"/>
      <c r="AG10" s="288"/>
    </row>
    <row r="11" spans="1:34">
      <c r="A11" s="180" t="s">
        <v>1072</v>
      </c>
      <c r="B11" s="11"/>
      <c r="C11" s="39"/>
      <c r="D11" s="11"/>
      <c r="G11" s="11"/>
      <c r="H11" s="11"/>
      <c r="I11" s="11"/>
      <c r="J11" s="11"/>
      <c r="K11" s="326"/>
      <c r="L11" s="180" t="s">
        <v>1072</v>
      </c>
      <c r="M11" s="180">
        <v>20</v>
      </c>
      <c r="N11" s="180"/>
      <c r="O11" s="9"/>
      <c r="P11" s="9"/>
      <c r="Q11" s="9"/>
      <c r="R11" s="299"/>
      <c r="S11" s="9"/>
      <c r="T11" s="9"/>
      <c r="X11" s="585">
        <f>SUM(Y11:AH11)</f>
        <v>36</v>
      </c>
      <c r="Y11" s="599">
        <v>4</v>
      </c>
      <c r="Z11" s="599"/>
      <c r="AA11" s="599">
        <v>12</v>
      </c>
      <c r="AB11" s="599"/>
      <c r="AC11" s="599">
        <v>4</v>
      </c>
      <c r="AD11" s="599"/>
      <c r="AE11" s="599">
        <v>8</v>
      </c>
      <c r="AF11" s="599"/>
      <c r="AG11" s="599">
        <v>8</v>
      </c>
    </row>
    <row r="12" spans="1:34" ht="18">
      <c r="A12" s="11"/>
      <c r="B12" s="11"/>
      <c r="C12" s="11"/>
      <c r="D12" s="11"/>
      <c r="G12" s="11"/>
      <c r="H12" s="11"/>
      <c r="I12" s="11"/>
      <c r="J12" s="11"/>
      <c r="K12" s="326"/>
      <c r="L12" s="11"/>
      <c r="M12" s="393" t="s">
        <v>1042</v>
      </c>
      <c r="N12" s="393"/>
      <c r="O12" s="9"/>
      <c r="P12" s="9"/>
      <c r="Q12" s="9"/>
      <c r="R12" s="9"/>
      <c r="S12" s="9"/>
      <c r="T12" s="9"/>
    </row>
    <row r="13" spans="1:34">
      <c r="A13" s="262" t="s">
        <v>898</v>
      </c>
      <c r="B13" s="11"/>
      <c r="C13" s="11"/>
      <c r="D13" s="11"/>
      <c r="E13" s="11"/>
      <c r="F13" s="11"/>
      <c r="G13" s="39"/>
      <c r="H13" s="296"/>
      <c r="I13" s="39"/>
      <c r="J13" s="39"/>
      <c r="K13" s="340"/>
      <c r="L13" s="39"/>
      <c r="M13" s="24"/>
      <c r="N13" s="24"/>
      <c r="O13" s="24"/>
      <c r="P13" s="9"/>
      <c r="Q13" s="9"/>
      <c r="R13" s="9"/>
      <c r="S13" s="9"/>
      <c r="T13" s="9"/>
    </row>
    <row r="14" spans="1:34">
      <c r="A14" s="11"/>
      <c r="B14" s="11"/>
      <c r="C14" s="11"/>
      <c r="D14" s="11"/>
      <c r="E14" s="11"/>
      <c r="F14" s="17"/>
      <c r="G14" s="17"/>
      <c r="K14" s="333"/>
      <c r="L14" s="11"/>
      <c r="T14" s="9"/>
      <c r="Y14" t="s">
        <v>1212</v>
      </c>
    </row>
    <row r="15" spans="1:34" ht="18">
      <c r="A15" s="11"/>
      <c r="B15" s="11"/>
      <c r="C15" s="11"/>
      <c r="D15" s="11"/>
      <c r="E15" s="11"/>
      <c r="F15" s="11"/>
      <c r="G15" s="11"/>
      <c r="H15" s="11"/>
      <c r="I15" s="11"/>
      <c r="J15" s="11"/>
      <c r="K15" s="326"/>
      <c r="L15" s="17"/>
      <c r="T15" s="9"/>
      <c r="AA15" s="534" t="s">
        <v>1213</v>
      </c>
      <c r="AC15" s="534" t="s">
        <v>1214</v>
      </c>
      <c r="AE15" s="534" t="s">
        <v>1215</v>
      </c>
      <c r="AG15" s="534" t="s">
        <v>1216</v>
      </c>
    </row>
    <row r="16" spans="1:34" ht="18">
      <c r="A16" s="262" t="s">
        <v>899</v>
      </c>
      <c r="B16" s="256" t="s">
        <v>1068</v>
      </c>
      <c r="C16" s="256"/>
      <c r="D16" s="256"/>
      <c r="E16" s="302" t="s">
        <v>1212</v>
      </c>
      <c r="F16" s="256"/>
      <c r="G16" s="302" t="s">
        <v>1223</v>
      </c>
      <c r="H16" s="296"/>
      <c r="I16" s="302" t="s">
        <v>1232</v>
      </c>
      <c r="J16" s="39"/>
      <c r="K16" s="340"/>
      <c r="L16" s="262" t="s">
        <v>899</v>
      </c>
      <c r="M16" s="180" t="s">
        <v>1071</v>
      </c>
      <c r="N16" s="180"/>
      <c r="O16" s="256" t="s">
        <v>1068</v>
      </c>
      <c r="P16" s="256"/>
      <c r="Q16" s="302" t="s">
        <v>1212</v>
      </c>
      <c r="R16" s="256"/>
      <c r="S16" s="302" t="s">
        <v>1420</v>
      </c>
      <c r="T16" s="296"/>
      <c r="U16" s="302" t="s">
        <v>1232</v>
      </c>
      <c r="V16" s="39"/>
      <c r="AA16" s="281"/>
      <c r="AC16" s="534" t="s">
        <v>1217</v>
      </c>
      <c r="AE16" s="534" t="s">
        <v>1218</v>
      </c>
      <c r="AG16" s="534" t="s">
        <v>1219</v>
      </c>
    </row>
    <row r="17" spans="1:36" ht="33" customHeight="1">
      <c r="A17" s="11"/>
      <c r="B17" s="289" t="s">
        <v>1207</v>
      </c>
      <c r="C17" s="289" t="s">
        <v>1211</v>
      </c>
      <c r="D17" s="17"/>
      <c r="E17" s="289" t="s">
        <v>1213</v>
      </c>
      <c r="F17" s="17"/>
      <c r="G17" s="295" t="s">
        <v>1224</v>
      </c>
      <c r="H17" s="39"/>
      <c r="I17" s="289" t="s">
        <v>1233</v>
      </c>
      <c r="J17" s="289" t="s">
        <v>1236</v>
      </c>
      <c r="K17" s="339"/>
      <c r="L17" s="11"/>
      <c r="M17" s="289" t="s">
        <v>1207</v>
      </c>
      <c r="N17" s="289"/>
      <c r="O17" s="289" t="s">
        <v>1211</v>
      </c>
      <c r="P17" s="17"/>
      <c r="Q17" s="289" t="s">
        <v>1213</v>
      </c>
      <c r="R17" s="17"/>
      <c r="S17" s="295" t="s">
        <v>1224</v>
      </c>
      <c r="T17" s="39"/>
      <c r="U17" s="295" t="s">
        <v>1226</v>
      </c>
      <c r="V17" s="289" t="s">
        <v>1221</v>
      </c>
      <c r="AA17" s="281"/>
      <c r="AC17" s="534" t="s">
        <v>1220</v>
      </c>
      <c r="AE17" s="534" t="s">
        <v>1221</v>
      </c>
      <c r="AG17" s="534" t="s">
        <v>1222</v>
      </c>
    </row>
    <row r="18" spans="1:36" ht="33" customHeight="1">
      <c r="A18" s="11"/>
      <c r="B18" s="289" t="s">
        <v>1209</v>
      </c>
      <c r="C18" s="289" t="s">
        <v>1199</v>
      </c>
      <c r="D18" s="17"/>
      <c r="E18" s="289" t="s">
        <v>1214</v>
      </c>
      <c r="F18" s="17"/>
      <c r="G18" s="295" t="s">
        <v>1227</v>
      </c>
      <c r="H18" s="39"/>
      <c r="I18" s="289" t="s">
        <v>1237</v>
      </c>
      <c r="J18" s="289" t="s">
        <v>1239</v>
      </c>
      <c r="K18" s="339"/>
      <c r="L18" s="11"/>
      <c r="M18" s="289" t="s">
        <v>1209</v>
      </c>
      <c r="N18" s="289"/>
      <c r="O18" s="289" t="s">
        <v>1199</v>
      </c>
      <c r="P18" s="17"/>
      <c r="Q18" s="289" t="s">
        <v>1214</v>
      </c>
      <c r="R18" s="17"/>
      <c r="S18" s="295" t="s">
        <v>1227</v>
      </c>
      <c r="T18" s="39"/>
      <c r="U18" s="295" t="s">
        <v>1229</v>
      </c>
      <c r="V18" s="289" t="s">
        <v>1216</v>
      </c>
      <c r="X18" s="585">
        <f t="shared" ref="X18" si="0">SUM(Y18:AH18)</f>
        <v>20</v>
      </c>
      <c r="Y18" s="599"/>
      <c r="Z18" s="599"/>
      <c r="AA18" s="587">
        <v>2</v>
      </c>
      <c r="AB18" s="599"/>
      <c r="AC18" s="599">
        <v>6</v>
      </c>
      <c r="AD18" s="599"/>
      <c r="AE18" s="582">
        <v>6</v>
      </c>
      <c r="AF18" s="599"/>
      <c r="AG18" s="599">
        <v>6</v>
      </c>
    </row>
    <row r="19" spans="1:36" ht="33" customHeight="1">
      <c r="A19" s="11"/>
      <c r="B19" s="289" t="s">
        <v>1198</v>
      </c>
      <c r="C19" s="289" t="s">
        <v>1202</v>
      </c>
      <c r="D19" s="17"/>
      <c r="E19" s="289" t="s">
        <v>1217</v>
      </c>
      <c r="F19" s="17"/>
      <c r="G19" s="295" t="s">
        <v>1225</v>
      </c>
      <c r="H19" s="39"/>
      <c r="I19" s="289" t="s">
        <v>1240</v>
      </c>
      <c r="J19" s="294" t="s">
        <v>1242</v>
      </c>
      <c r="K19" s="339"/>
      <c r="L19" s="11"/>
      <c r="M19" s="289" t="s">
        <v>1198</v>
      </c>
      <c r="N19" s="289"/>
      <c r="O19" s="289" t="s">
        <v>1202</v>
      </c>
      <c r="P19" s="17"/>
      <c r="Q19" s="289" t="s">
        <v>1217</v>
      </c>
      <c r="R19" s="17"/>
      <c r="S19" s="295" t="s">
        <v>1225</v>
      </c>
      <c r="T19" s="39"/>
      <c r="U19" s="294" t="s">
        <v>1230</v>
      </c>
      <c r="V19" s="289" t="s">
        <v>1219</v>
      </c>
      <c r="Y19" t="s">
        <v>1223</v>
      </c>
      <c r="AC19" s="535" t="s">
        <v>1224</v>
      </c>
      <c r="AE19" s="535" t="s">
        <v>1228</v>
      </c>
      <c r="AG19" s="535" t="s">
        <v>1226</v>
      </c>
      <c r="AH19" s="535" t="s">
        <v>1230</v>
      </c>
      <c r="AJ19" s="642"/>
    </row>
    <row r="20" spans="1:36" ht="33" customHeight="1">
      <c r="A20" s="11"/>
      <c r="B20" s="289" t="s">
        <v>1201</v>
      </c>
      <c r="C20" s="289" t="s">
        <v>1204</v>
      </c>
      <c r="D20" s="17"/>
      <c r="E20" s="289" t="s">
        <v>1220</v>
      </c>
      <c r="F20" s="17"/>
      <c r="G20" s="295" t="s">
        <v>1228</v>
      </c>
      <c r="H20" s="39"/>
      <c r="I20" s="289" t="s">
        <v>1234</v>
      </c>
      <c r="J20" s="12"/>
      <c r="K20" s="339"/>
      <c r="L20" s="11"/>
      <c r="M20" s="289" t="s">
        <v>1201</v>
      </c>
      <c r="N20" s="289"/>
      <c r="O20" s="289" t="s">
        <v>1204</v>
      </c>
      <c r="P20" s="17"/>
      <c r="Q20" s="289" t="s">
        <v>1220</v>
      </c>
      <c r="R20" s="17"/>
      <c r="S20" s="295" t="s">
        <v>1228</v>
      </c>
      <c r="T20" s="39"/>
      <c r="U20" s="294" t="s">
        <v>1231</v>
      </c>
      <c r="V20" s="289" t="s">
        <v>1222</v>
      </c>
      <c r="AC20" s="643"/>
      <c r="AE20" s="643"/>
      <c r="AG20" s="535" t="s">
        <v>1229</v>
      </c>
      <c r="AH20" s="535" t="s">
        <v>1231</v>
      </c>
      <c r="AJ20" s="642"/>
    </row>
    <row r="21" spans="1:36" ht="33" customHeight="1">
      <c r="A21" s="11"/>
      <c r="B21" s="289" t="s">
        <v>1203</v>
      </c>
      <c r="C21" s="289" t="s">
        <v>1206</v>
      </c>
      <c r="D21" s="17"/>
      <c r="E21" s="289" t="s">
        <v>1215</v>
      </c>
      <c r="F21" s="17"/>
      <c r="G21" s="295" t="s">
        <v>1226</v>
      </c>
      <c r="H21" s="39"/>
      <c r="I21" s="289" t="s">
        <v>1235</v>
      </c>
      <c r="J21" s="12"/>
      <c r="K21" s="339"/>
      <c r="L21" s="11"/>
      <c r="M21" s="289" t="s">
        <v>1203</v>
      </c>
      <c r="N21" s="289"/>
      <c r="O21" s="289" t="s">
        <v>1206</v>
      </c>
      <c r="P21" s="17"/>
      <c r="Q21" s="289" t="s">
        <v>1215</v>
      </c>
      <c r="R21" s="17"/>
      <c r="S21" s="289" t="s">
        <v>1233</v>
      </c>
      <c r="T21" s="39"/>
      <c r="U21" s="289" t="s">
        <v>1235</v>
      </c>
      <c r="V21" s="289" t="s">
        <v>1236</v>
      </c>
    </row>
    <row r="22" spans="1:36" ht="33" customHeight="1">
      <c r="A22" s="11"/>
      <c r="B22" s="289" t="s">
        <v>1205</v>
      </c>
      <c r="C22" s="289" t="s">
        <v>1210</v>
      </c>
      <c r="D22" s="17"/>
      <c r="E22" s="289" t="s">
        <v>1218</v>
      </c>
      <c r="F22" s="17"/>
      <c r="G22" s="295" t="s">
        <v>1229</v>
      </c>
      <c r="H22" s="39"/>
      <c r="I22" s="289" t="s">
        <v>1238</v>
      </c>
      <c r="J22" s="12"/>
      <c r="K22" s="339"/>
      <c r="L22" s="11"/>
      <c r="M22" s="289" t="s">
        <v>1205</v>
      </c>
      <c r="N22" s="289"/>
      <c r="O22" s="289" t="s">
        <v>1210</v>
      </c>
      <c r="P22" s="17"/>
      <c r="Q22" s="289" t="s">
        <v>1218</v>
      </c>
      <c r="R22" s="17"/>
      <c r="S22" s="289" t="s">
        <v>1237</v>
      </c>
      <c r="T22" s="39"/>
      <c r="U22" s="289" t="s">
        <v>1238</v>
      </c>
      <c r="V22" s="289" t="s">
        <v>1239</v>
      </c>
      <c r="X22" s="585">
        <f>SUM(AC22:AH22)</f>
        <v>12</v>
      </c>
      <c r="Y22" s="599"/>
      <c r="Z22" s="599"/>
      <c r="AA22" s="599"/>
      <c r="AB22" s="599"/>
      <c r="AC22" s="599">
        <v>2</v>
      </c>
      <c r="AD22" s="599"/>
      <c r="AE22" s="599">
        <v>2</v>
      </c>
      <c r="AF22" s="599"/>
      <c r="AG22" s="599">
        <v>4</v>
      </c>
      <c r="AH22" s="599">
        <v>4</v>
      </c>
    </row>
    <row r="23" spans="1:36" ht="33" customHeight="1">
      <c r="A23" s="11"/>
      <c r="B23" s="289" t="s">
        <v>1208</v>
      </c>
      <c r="C23" s="289" t="s">
        <v>1197</v>
      </c>
      <c r="D23" s="17"/>
      <c r="E23" s="289" t="s">
        <v>1221</v>
      </c>
      <c r="F23" s="17"/>
      <c r="G23" s="294" t="s">
        <v>1230</v>
      </c>
      <c r="H23" s="11"/>
      <c r="I23" s="289" t="s">
        <v>1241</v>
      </c>
      <c r="J23" s="300"/>
      <c r="K23" s="340"/>
      <c r="L23" s="11"/>
      <c r="M23" s="289" t="s">
        <v>1208</v>
      </c>
      <c r="N23" s="289"/>
      <c r="O23" s="289" t="s">
        <v>1197</v>
      </c>
      <c r="P23" s="17"/>
      <c r="R23" s="17"/>
      <c r="S23" s="289" t="s">
        <v>1240</v>
      </c>
      <c r="T23" s="11"/>
      <c r="U23" s="289" t="s">
        <v>1241</v>
      </c>
      <c r="V23" s="294" t="s">
        <v>1242</v>
      </c>
      <c r="Y23" t="s">
        <v>1232</v>
      </c>
      <c r="AC23" s="534" t="s">
        <v>1233</v>
      </c>
      <c r="AE23" s="534" t="s">
        <v>1234</v>
      </c>
      <c r="AG23" s="534" t="s">
        <v>1235</v>
      </c>
      <c r="AH23" s="534" t="s">
        <v>1239</v>
      </c>
      <c r="AJ23" s="474"/>
    </row>
    <row r="24" spans="1:36" ht="33" customHeight="1">
      <c r="A24" s="11"/>
      <c r="B24" s="12"/>
      <c r="C24" s="289" t="s">
        <v>1200</v>
      </c>
      <c r="D24" s="17"/>
      <c r="E24" s="289" t="s">
        <v>1216</v>
      </c>
      <c r="F24" s="17"/>
      <c r="G24" s="294" t="s">
        <v>1231</v>
      </c>
      <c r="I24" s="289" t="s">
        <v>1243</v>
      </c>
      <c r="J24" s="301"/>
      <c r="K24" s="333"/>
      <c r="L24" s="11"/>
      <c r="M24" s="12"/>
      <c r="N24" s="12"/>
      <c r="O24" s="289" t="s">
        <v>1200</v>
      </c>
      <c r="P24" s="17"/>
      <c r="R24" s="17"/>
      <c r="S24" s="289" t="s">
        <v>1234</v>
      </c>
      <c r="U24" s="289" t="s">
        <v>1243</v>
      </c>
      <c r="V24" s="301"/>
      <c r="AC24" s="443"/>
      <c r="AG24" s="534" t="s">
        <v>1243</v>
      </c>
      <c r="AH24" s="535" t="s">
        <v>1242</v>
      </c>
    </row>
    <row r="25" spans="1:36" ht="33" customHeight="1">
      <c r="A25" s="11"/>
      <c r="B25" s="17"/>
      <c r="C25" s="17"/>
      <c r="D25" s="17"/>
      <c r="E25" s="289" t="s">
        <v>1219</v>
      </c>
      <c r="F25" s="17"/>
      <c r="G25" s="11"/>
      <c r="H25" s="11"/>
      <c r="I25" s="11"/>
      <c r="K25" s="333"/>
      <c r="L25" s="11"/>
      <c r="M25" s="17"/>
      <c r="N25" s="17"/>
      <c r="O25" s="17"/>
      <c r="P25" s="17"/>
      <c r="R25" s="17"/>
      <c r="S25" s="11"/>
      <c r="T25" s="11"/>
      <c r="U25" s="11"/>
      <c r="AC25" s="443"/>
      <c r="AG25" s="443"/>
    </row>
    <row r="26" spans="1:36" ht="36.6" customHeight="1">
      <c r="A26" s="11"/>
      <c r="B26" s="11"/>
      <c r="C26" s="11"/>
      <c r="D26" s="11"/>
      <c r="E26" s="289" t="s">
        <v>1222</v>
      </c>
      <c r="F26" s="17"/>
      <c r="G26" s="11"/>
      <c r="H26" s="11"/>
      <c r="I26" s="11"/>
      <c r="K26" s="333"/>
      <c r="L26" s="11"/>
      <c r="M26" s="11"/>
      <c r="N26" s="11"/>
      <c r="O26" s="11"/>
      <c r="P26" s="11"/>
      <c r="R26" s="17"/>
      <c r="S26" s="11"/>
      <c r="T26" s="11"/>
      <c r="U26" s="11"/>
      <c r="AG26" s="443"/>
    </row>
    <row r="27" spans="1:36">
      <c r="A27" s="11">
        <f>SUM(B27:J27)</f>
        <v>44</v>
      </c>
      <c r="B27" s="11">
        <v>7</v>
      </c>
      <c r="C27" s="11">
        <v>8</v>
      </c>
      <c r="D27" s="11"/>
      <c r="E27" s="11">
        <v>10</v>
      </c>
      <c r="F27" s="11"/>
      <c r="G27" s="11">
        <v>8</v>
      </c>
      <c r="H27" s="11"/>
      <c r="I27" s="11">
        <v>8</v>
      </c>
      <c r="J27" s="11">
        <v>3</v>
      </c>
      <c r="K27" s="340"/>
      <c r="L27" s="640">
        <f>SUM(M27:V27)</f>
        <v>44</v>
      </c>
      <c r="M27" s="635">
        <v>7</v>
      </c>
      <c r="N27" s="635"/>
      <c r="O27" s="635">
        <v>8</v>
      </c>
      <c r="P27" s="635"/>
      <c r="Q27" s="635">
        <v>6</v>
      </c>
      <c r="R27" s="635"/>
      <c r="S27" s="635">
        <v>8</v>
      </c>
      <c r="T27" s="635"/>
      <c r="U27" s="635">
        <v>8</v>
      </c>
      <c r="V27" s="635">
        <v>7</v>
      </c>
      <c r="X27" s="585">
        <f>SUM(Z27:AH27)</f>
        <v>14</v>
      </c>
      <c r="Y27" s="599"/>
      <c r="Z27" s="599"/>
      <c r="AA27" s="599"/>
      <c r="AB27" s="599"/>
      <c r="AC27" s="599">
        <v>2</v>
      </c>
      <c r="AD27" s="599"/>
      <c r="AE27" s="599">
        <v>4</v>
      </c>
      <c r="AF27" s="599"/>
      <c r="AG27" s="599">
        <v>4</v>
      </c>
      <c r="AH27" s="599">
        <v>4</v>
      </c>
      <c r="AI27" s="599"/>
    </row>
    <row r="28" spans="1:36">
      <c r="A28" s="11"/>
      <c r="B28" s="11"/>
      <c r="C28" s="11"/>
      <c r="D28" s="11"/>
      <c r="E28" s="11"/>
      <c r="F28" s="11"/>
      <c r="G28" s="11"/>
      <c r="H28" s="11"/>
      <c r="I28" s="11"/>
      <c r="L28" s="180" t="s">
        <v>1072</v>
      </c>
      <c r="M28" s="180">
        <v>37</v>
      </c>
      <c r="N28" s="180"/>
      <c r="O28" s="180">
        <v>44</v>
      </c>
      <c r="P28" s="198"/>
      <c r="Q28" s="180">
        <v>38</v>
      </c>
      <c r="R28" s="198"/>
      <c r="S28" s="180">
        <v>41</v>
      </c>
      <c r="T28" s="198"/>
      <c r="U28" s="180">
        <v>2</v>
      </c>
      <c r="V28" s="180">
        <v>7</v>
      </c>
    </row>
    <row r="29" spans="1:36" ht="18.75">
      <c r="A29" s="11"/>
      <c r="B29" s="11"/>
      <c r="C29" s="11"/>
      <c r="D29" s="11"/>
      <c r="E29" s="11"/>
      <c r="F29" s="11"/>
      <c r="G29" s="11"/>
      <c r="H29" s="11"/>
      <c r="I29" s="11"/>
      <c r="L29" s="491">
        <f>L27+L10</f>
        <v>52</v>
      </c>
      <c r="M29" s="393" t="s">
        <v>1042</v>
      </c>
      <c r="N29" s="393"/>
      <c r="O29" s="393" t="s">
        <v>1042</v>
      </c>
      <c r="P29" s="24"/>
      <c r="Q29" s="393" t="s">
        <v>1042</v>
      </c>
      <c r="R29" s="24"/>
      <c r="S29" s="393" t="s">
        <v>1042</v>
      </c>
      <c r="T29" s="9"/>
      <c r="U29" s="393" t="s">
        <v>1042</v>
      </c>
      <c r="V29" s="393" t="s">
        <v>1042</v>
      </c>
      <c r="X29" s="489">
        <f>SUM(X1:X27)</f>
        <v>82</v>
      </c>
    </row>
    <row r="30" spans="1:36" ht="33" customHeight="1">
      <c r="A30" s="11"/>
      <c r="B30" s="11"/>
      <c r="C30" s="11"/>
      <c r="D30" s="11"/>
      <c r="E30" s="11"/>
      <c r="F30" s="11"/>
      <c r="G30" s="11"/>
      <c r="H30" s="11"/>
      <c r="I30" s="11"/>
      <c r="L30" s="555" t="s">
        <v>2946</v>
      </c>
      <c r="M30" s="297"/>
      <c r="N30" s="297"/>
      <c r="O30" s="297"/>
      <c r="P30" s="297"/>
      <c r="Q30" s="297"/>
      <c r="R30" s="297"/>
      <c r="S30" s="9"/>
      <c r="T30" s="9"/>
      <c r="X30" s="556" t="s">
        <v>2947</v>
      </c>
      <c r="Y30" t="s">
        <v>3422</v>
      </c>
    </row>
    <row r="31" spans="1:36" ht="33" customHeight="1">
      <c r="A31" s="11"/>
      <c r="B31" s="11"/>
      <c r="C31" s="11"/>
      <c r="D31" s="11"/>
      <c r="E31" s="11"/>
      <c r="F31" s="11"/>
      <c r="G31" s="11"/>
      <c r="H31" s="11"/>
      <c r="I31" s="11"/>
      <c r="L31" s="112"/>
      <c r="M31" s="298"/>
      <c r="N31" s="298"/>
      <c r="O31" s="298"/>
      <c r="P31" s="298"/>
      <c r="Q31" s="298"/>
      <c r="R31" s="298"/>
      <c r="S31" s="9"/>
      <c r="T31" s="9"/>
    </row>
    <row r="32" spans="1:36" ht="33" customHeight="1">
      <c r="A32" s="11"/>
      <c r="B32" s="11"/>
      <c r="C32" s="11"/>
      <c r="D32" s="11"/>
      <c r="E32" s="11"/>
      <c r="F32" s="11"/>
      <c r="G32" s="11"/>
      <c r="H32" s="11"/>
      <c r="I32" s="11"/>
      <c r="L32" s="112"/>
      <c r="M32" s="297"/>
      <c r="N32" s="297"/>
      <c r="O32" s="297"/>
      <c r="P32" s="297"/>
      <c r="Q32" s="297"/>
      <c r="R32" s="297"/>
      <c r="S32" s="9"/>
      <c r="T32" s="9"/>
    </row>
    <row r="33" spans="1:20" ht="33" customHeight="1">
      <c r="A33" s="11"/>
      <c r="B33" s="11"/>
      <c r="C33" s="11"/>
      <c r="D33" s="11"/>
      <c r="E33" s="11"/>
      <c r="F33" s="11"/>
      <c r="G33" s="11"/>
      <c r="H33" s="11"/>
      <c r="I33" s="11"/>
      <c r="L33" s="112"/>
      <c r="M33" s="298"/>
      <c r="N33" s="298"/>
      <c r="O33" s="298"/>
      <c r="P33" s="298"/>
      <c r="Q33" s="298"/>
      <c r="R33" s="298"/>
      <c r="S33" s="9"/>
      <c r="T33" s="9"/>
    </row>
    <row r="34" spans="1:20" ht="33" customHeight="1">
      <c r="A34" s="11"/>
      <c r="B34" s="11"/>
      <c r="C34" s="11"/>
      <c r="D34" s="11"/>
      <c r="E34" s="11"/>
      <c r="F34" s="11"/>
      <c r="G34" s="11"/>
      <c r="H34" s="11"/>
      <c r="I34" s="11"/>
      <c r="L34" s="112"/>
      <c r="M34" s="297"/>
      <c r="N34" s="297"/>
      <c r="O34" s="297"/>
      <c r="P34" s="297"/>
      <c r="Q34" s="297"/>
      <c r="R34" s="297"/>
      <c r="S34" s="9"/>
    </row>
    <row r="35" spans="1:20" ht="33" customHeight="1">
      <c r="A35" s="11"/>
      <c r="B35" s="11"/>
      <c r="C35" s="11"/>
      <c r="D35" s="11"/>
      <c r="E35" s="11"/>
      <c r="F35" s="11"/>
      <c r="G35" s="11"/>
      <c r="H35" s="11"/>
      <c r="I35" s="11"/>
      <c r="L35" s="112"/>
      <c r="M35" s="298"/>
      <c r="N35" s="298"/>
      <c r="O35" s="298"/>
      <c r="P35" s="298"/>
      <c r="Q35" s="298"/>
      <c r="R35" s="298"/>
      <c r="S35" s="9"/>
    </row>
    <row r="36" spans="1:20" ht="33" customHeight="1">
      <c r="A36" s="11"/>
      <c r="B36" s="11"/>
      <c r="C36" s="11"/>
      <c r="D36" s="11"/>
      <c r="E36" s="11"/>
      <c r="F36" s="11"/>
      <c r="G36" s="11"/>
      <c r="H36" s="11"/>
      <c r="I36" s="11"/>
      <c r="L36" s="112"/>
      <c r="M36" s="297"/>
      <c r="N36" s="297"/>
      <c r="O36" s="297"/>
      <c r="P36" s="297"/>
      <c r="Q36" s="297"/>
      <c r="R36" s="297"/>
      <c r="S36" s="9"/>
    </row>
    <row r="37" spans="1:20" ht="33" customHeight="1">
      <c r="A37" s="11"/>
      <c r="B37" s="11"/>
      <c r="C37" s="11"/>
      <c r="D37" s="11"/>
      <c r="E37" s="11"/>
      <c r="F37" s="11"/>
      <c r="G37" s="11"/>
      <c r="H37" s="11"/>
      <c r="I37" s="11"/>
      <c r="L37" s="112"/>
      <c r="M37" s="298"/>
      <c r="N37" s="298"/>
      <c r="O37" s="298"/>
      <c r="P37" s="298"/>
      <c r="Q37" s="298"/>
      <c r="R37" s="298"/>
      <c r="S37" s="9"/>
    </row>
    <row r="38" spans="1:20">
      <c r="A38" s="11"/>
      <c r="B38" s="11"/>
      <c r="C38" s="11"/>
      <c r="D38" s="11"/>
      <c r="E38" s="11"/>
      <c r="F38" s="11"/>
      <c r="G38" s="11"/>
      <c r="H38" s="11"/>
      <c r="I38" s="11"/>
      <c r="L38" s="112"/>
      <c r="M38" s="24"/>
      <c r="N38" s="24"/>
      <c r="O38" s="24"/>
      <c r="P38" s="24"/>
      <c r="Q38" s="24"/>
      <c r="R38" s="24"/>
      <c r="S38" s="9"/>
    </row>
    <row r="39" spans="1:20" ht="33" customHeight="1">
      <c r="A39" s="11"/>
      <c r="B39" s="281"/>
      <c r="C39" s="112"/>
      <c r="D39" s="112"/>
      <c r="E39" s="293"/>
      <c r="F39" s="112"/>
      <c r="G39" s="293"/>
      <c r="H39" s="112"/>
      <c r="I39" s="288"/>
      <c r="M39" s="9"/>
      <c r="N39" s="9"/>
      <c r="O39" s="9"/>
      <c r="P39" s="9"/>
      <c r="Q39" s="9"/>
      <c r="R39" s="9"/>
      <c r="S39" s="9"/>
    </row>
    <row r="40" spans="1:20" ht="33" customHeight="1">
      <c r="A40" s="11"/>
      <c r="B40" s="281"/>
      <c r="C40" s="112"/>
      <c r="D40" s="281"/>
      <c r="E40" s="293"/>
      <c r="F40" s="112"/>
      <c r="G40" s="293"/>
      <c r="H40" s="112"/>
      <c r="I40" s="288"/>
    </row>
    <row r="41" spans="1:20" ht="33" customHeight="1">
      <c r="A41" s="11"/>
      <c r="B41" s="281"/>
      <c r="C41" s="112"/>
      <c r="D41" s="281"/>
      <c r="E41" s="293"/>
      <c r="F41" s="281"/>
      <c r="G41" s="293"/>
      <c r="H41" s="112"/>
      <c r="I41" s="288"/>
    </row>
    <row r="42" spans="1:20" ht="33" customHeight="1">
      <c r="A42" s="11"/>
      <c r="B42" s="112"/>
      <c r="C42" s="112"/>
      <c r="D42" s="281"/>
      <c r="E42" s="293"/>
      <c r="F42" s="281"/>
      <c r="G42" s="293"/>
      <c r="H42" s="112"/>
      <c r="I42" s="288"/>
    </row>
    <row r="43" spans="1:20" ht="33" customHeight="1">
      <c r="A43" s="11"/>
      <c r="B43" s="112"/>
      <c r="C43" s="112"/>
      <c r="D43" s="281"/>
      <c r="E43" s="293"/>
      <c r="F43" s="112"/>
      <c r="G43" s="293"/>
      <c r="H43" s="112"/>
      <c r="I43" s="288"/>
      <c r="J43" s="288"/>
    </row>
    <row r="44" spans="1:20" ht="33" customHeight="1">
      <c r="A44" s="11"/>
      <c r="B44" s="112"/>
      <c r="C44" s="112"/>
      <c r="D44" s="281"/>
      <c r="E44" s="293"/>
      <c r="F44" s="112"/>
      <c r="G44" s="293"/>
      <c r="H44" s="281"/>
      <c r="I44" s="288"/>
      <c r="J44" s="288"/>
    </row>
    <row r="45" spans="1:20" ht="33" customHeight="1">
      <c r="A45" s="11"/>
      <c r="B45" s="112"/>
      <c r="C45" s="112"/>
      <c r="D45" s="112"/>
      <c r="E45" s="293"/>
      <c r="F45" s="293"/>
      <c r="G45" s="293"/>
      <c r="H45" s="112"/>
      <c r="I45" s="288"/>
      <c r="J45" s="288"/>
    </row>
    <row r="46" spans="1:20" ht="33" customHeight="1">
      <c r="A46" s="11"/>
    </row>
    <row r="47" spans="1:20" ht="33" customHeight="1">
      <c r="A47" s="11"/>
    </row>
    <row r="48" spans="1:20" ht="33" customHeight="1">
      <c r="A48" s="11"/>
    </row>
    <row r="49" spans="1:8" ht="33" customHeight="1">
      <c r="A49" s="11"/>
    </row>
    <row r="50" spans="1:8" ht="33" customHeight="1">
      <c r="A50" s="11"/>
    </row>
    <row r="51" spans="1:8" ht="33" customHeight="1">
      <c r="A51" s="11"/>
      <c r="D51" s="281"/>
    </row>
    <row r="52" spans="1:8" ht="33" customHeight="1">
      <c r="A52" s="11"/>
      <c r="D52" s="281"/>
    </row>
    <row r="53" spans="1:8" ht="33" customHeight="1">
      <c r="A53" s="11"/>
      <c r="D53" s="281"/>
      <c r="H53" s="282"/>
    </row>
    <row r="54" spans="1:8" ht="33" customHeight="1">
      <c r="A54" s="11"/>
      <c r="H54" s="282"/>
    </row>
    <row r="55" spans="1:8" ht="33" customHeight="1">
      <c r="A55" s="11"/>
    </row>
    <row r="56" spans="1:8" ht="33" customHeight="1">
      <c r="A56" s="11"/>
    </row>
    <row r="57" spans="1:8" ht="33" customHeight="1">
      <c r="A57" s="11"/>
    </row>
    <row r="58" spans="1:8" ht="33" customHeight="1">
      <c r="A58" s="11"/>
    </row>
    <row r="59" spans="1:8" ht="33" customHeight="1">
      <c r="A59" s="11"/>
    </row>
    <row r="60" spans="1:8" ht="33" customHeight="1">
      <c r="A60" s="11"/>
    </row>
    <row r="61" spans="1:8" ht="33" customHeight="1">
      <c r="A61" s="11"/>
      <c r="F61" s="281"/>
    </row>
    <row r="62" spans="1:8" ht="33" customHeight="1">
      <c r="A62" s="11"/>
      <c r="F62" s="281"/>
    </row>
    <row r="63" spans="1:8" ht="33" customHeight="1">
      <c r="A63" s="11"/>
      <c r="F63" s="281"/>
    </row>
    <row r="64" spans="1:8" ht="33" customHeight="1">
      <c r="A64" s="11"/>
    </row>
    <row r="65" spans="1:9">
      <c r="A65" s="11"/>
      <c r="B65" s="11"/>
      <c r="C65" s="11"/>
      <c r="D65" s="11"/>
      <c r="E65" s="11"/>
      <c r="F65" s="11"/>
      <c r="G65" s="11"/>
      <c r="H65" s="11"/>
      <c r="I65" s="11"/>
    </row>
    <row r="66" spans="1:9">
      <c r="A66" s="11"/>
      <c r="B66" s="11"/>
      <c r="C66" s="11"/>
      <c r="D66" s="11"/>
      <c r="E66" s="11"/>
      <c r="F66" s="11"/>
      <c r="G66" s="11"/>
      <c r="H66" s="11"/>
      <c r="I66" s="11"/>
    </row>
    <row r="67" spans="1:9">
      <c r="A67" s="11"/>
      <c r="B67" s="11"/>
      <c r="C67" s="11"/>
      <c r="D67" s="11"/>
      <c r="E67" s="11"/>
      <c r="F67" s="11"/>
      <c r="G67" s="11"/>
      <c r="H67" s="11"/>
      <c r="I67" s="11"/>
    </row>
    <row r="68" spans="1:9">
      <c r="A68" s="11"/>
      <c r="B68" s="11"/>
      <c r="C68" s="11"/>
      <c r="D68" s="11"/>
      <c r="E68" s="11"/>
      <c r="F68" s="11"/>
      <c r="G68" s="11"/>
      <c r="H68" s="11"/>
      <c r="I68" s="11"/>
    </row>
    <row r="69" spans="1:9">
      <c r="A69" s="11"/>
      <c r="B69" s="11"/>
      <c r="C69" s="11"/>
      <c r="D69" s="11"/>
      <c r="E69" s="11"/>
      <c r="F69" s="11"/>
      <c r="G69" s="11"/>
      <c r="H69" s="11"/>
      <c r="I69" s="11"/>
    </row>
    <row r="70" spans="1:9">
      <c r="A70" s="11"/>
      <c r="B70" s="11"/>
      <c r="C70" s="11"/>
      <c r="D70" s="11"/>
      <c r="E70" s="11"/>
      <c r="F70" s="11"/>
      <c r="G70" s="11"/>
      <c r="H70" s="11"/>
      <c r="I70" s="11"/>
    </row>
    <row r="71" spans="1:9">
      <c r="A71" s="11"/>
      <c r="B71" s="11"/>
      <c r="C71" s="11"/>
      <c r="D71" s="11"/>
      <c r="E71" s="11"/>
      <c r="F71" s="11"/>
      <c r="G71" s="11"/>
      <c r="H71" s="11"/>
      <c r="I71" s="11"/>
    </row>
    <row r="72" spans="1:9">
      <c r="A72" s="11"/>
      <c r="B72" s="11"/>
      <c r="C72" s="11"/>
      <c r="D72" s="11"/>
      <c r="E72" s="11"/>
      <c r="F72" s="11"/>
      <c r="G72" s="11"/>
      <c r="H72" s="11"/>
      <c r="I72" s="11"/>
    </row>
    <row r="73" spans="1:9">
      <c r="A73" s="11"/>
      <c r="B73" s="11"/>
      <c r="C73" s="11"/>
      <c r="D73" s="11"/>
      <c r="E73" s="11"/>
      <c r="F73" s="11"/>
      <c r="G73" s="11"/>
      <c r="H73" s="11"/>
      <c r="I73" s="11"/>
    </row>
    <row r="74" spans="1:9">
      <c r="A74" s="11"/>
      <c r="B74" s="11"/>
      <c r="C74" s="11"/>
      <c r="D74" s="11"/>
      <c r="E74" s="11"/>
      <c r="F74" s="11"/>
      <c r="G74" s="11"/>
      <c r="H74" s="11"/>
      <c r="I74" s="11"/>
    </row>
    <row r="75" spans="1:9">
      <c r="A75" s="11"/>
      <c r="B75" s="11"/>
      <c r="C75" s="11"/>
      <c r="D75" s="11"/>
      <c r="E75" s="11"/>
      <c r="F75" s="11"/>
      <c r="G75" s="11"/>
      <c r="H75" s="11"/>
      <c r="I75" s="11"/>
    </row>
    <row r="76" spans="1:9">
      <c r="A76" s="11"/>
      <c r="B76" s="11"/>
      <c r="C76" s="11"/>
      <c r="D76" s="11"/>
      <c r="E76" s="11"/>
      <c r="F76" s="11"/>
      <c r="G76" s="11"/>
      <c r="H76" s="11"/>
      <c r="I76" s="11"/>
    </row>
    <row r="77" spans="1:9">
      <c r="A77" s="11"/>
      <c r="B77" s="11"/>
      <c r="C77" s="11"/>
      <c r="D77" s="11"/>
      <c r="E77" s="11"/>
      <c r="F77" s="11"/>
      <c r="G77" s="11"/>
      <c r="H77" s="11"/>
      <c r="I77" s="11"/>
    </row>
    <row r="78" spans="1:9">
      <c r="A78" s="11"/>
      <c r="B78" s="11"/>
      <c r="C78" s="11"/>
      <c r="D78" s="11"/>
      <c r="E78" s="11"/>
      <c r="F78" s="11"/>
      <c r="G78" s="11"/>
      <c r="H78" s="11"/>
      <c r="I78" s="11"/>
    </row>
    <row r="79" spans="1:9">
      <c r="A79" s="11"/>
      <c r="B79" s="11"/>
      <c r="C79" s="11"/>
      <c r="D79" s="11"/>
      <c r="E79" s="11"/>
      <c r="F79" s="11"/>
      <c r="G79" s="11"/>
      <c r="H79" s="11"/>
      <c r="I79" s="11"/>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sheetPr>
  <dimension ref="A1:K55"/>
  <sheetViews>
    <sheetView workbookViewId="0">
      <pane ySplit="2" topLeftCell="A3" activePane="bottomLeft" state="frozen"/>
      <selection pane="bottomLeft" activeCell="H16" sqref="H16"/>
    </sheetView>
  </sheetViews>
  <sheetFormatPr defaultRowHeight="15.75"/>
  <cols>
    <col min="2" max="2" width="4.625" style="185" customWidth="1"/>
    <col min="3" max="3" width="5.125" style="185" customWidth="1"/>
    <col min="4" max="4" width="4.875" style="185" customWidth="1"/>
    <col min="6" max="7" width="5.375" customWidth="1"/>
    <col min="8" max="8" width="17.625" customWidth="1"/>
    <col min="9" max="9" width="30" customWidth="1"/>
    <col min="10" max="10" width="168.5" customWidth="1"/>
    <col min="11" max="11" width="205.125" customWidth="1"/>
  </cols>
  <sheetData>
    <row r="1" spans="1:11">
      <c r="A1" s="262" t="s">
        <v>1068</v>
      </c>
      <c r="B1" s="842"/>
      <c r="C1" s="842"/>
      <c r="D1" s="842"/>
      <c r="E1" s="100"/>
      <c r="F1" s="798" t="s">
        <v>3573</v>
      </c>
      <c r="G1" s="799" t="s">
        <v>3574</v>
      </c>
      <c r="H1" s="824"/>
      <c r="I1" s="100" t="s">
        <v>3716</v>
      </c>
      <c r="J1" s="100"/>
    </row>
    <row r="2" spans="1:11">
      <c r="A2" s="217" t="s">
        <v>1039</v>
      </c>
      <c r="B2" s="781" t="s">
        <v>3567</v>
      </c>
      <c r="C2" s="781" t="s">
        <v>3709</v>
      </c>
      <c r="D2" s="781" t="s">
        <v>3569</v>
      </c>
      <c r="E2" s="217" t="s">
        <v>1038</v>
      </c>
      <c r="F2" s="758" t="s">
        <v>1062</v>
      </c>
      <c r="G2" s="758" t="s">
        <v>1062</v>
      </c>
      <c r="H2" s="758" t="s">
        <v>3553</v>
      </c>
      <c r="I2" s="217" t="s">
        <v>1037</v>
      </c>
      <c r="J2" s="217" t="s">
        <v>1040</v>
      </c>
    </row>
    <row r="3" spans="1:11" ht="15" customHeight="1">
      <c r="A3" s="121">
        <v>1</v>
      </c>
      <c r="B3" s="138">
        <v>2</v>
      </c>
      <c r="C3" s="138"/>
      <c r="D3" s="138"/>
      <c r="E3" s="138">
        <v>2</v>
      </c>
      <c r="F3" s="138"/>
      <c r="G3" s="855">
        <v>2</v>
      </c>
      <c r="H3" s="138" t="s">
        <v>3718</v>
      </c>
      <c r="I3" s="291" t="s">
        <v>1085</v>
      </c>
      <c r="J3" s="154" t="s">
        <v>1086</v>
      </c>
    </row>
    <row r="4" spans="1:11" ht="15" customHeight="1">
      <c r="A4" s="121">
        <v>2</v>
      </c>
      <c r="B4" s="138"/>
      <c r="C4" s="138"/>
      <c r="D4" s="138"/>
      <c r="E4" s="138"/>
      <c r="F4" s="138"/>
      <c r="G4" s="138"/>
      <c r="H4" s="138"/>
      <c r="I4" s="291" t="s">
        <v>1087</v>
      </c>
      <c r="J4" s="154" t="s">
        <v>1088</v>
      </c>
    </row>
    <row r="5" spans="1:11" ht="15" customHeight="1">
      <c r="A5" s="121">
        <v>3</v>
      </c>
      <c r="B5" s="138">
        <v>4</v>
      </c>
      <c r="C5" s="138"/>
      <c r="D5" s="138"/>
      <c r="E5" s="138">
        <v>4</v>
      </c>
      <c r="F5" s="138"/>
      <c r="G5" s="855">
        <v>2</v>
      </c>
      <c r="H5" s="138" t="s">
        <v>3719</v>
      </c>
      <c r="I5" s="291" t="s">
        <v>1089</v>
      </c>
      <c r="J5" s="218" t="s">
        <v>1090</v>
      </c>
    </row>
    <row r="6" spans="1:11" ht="15" customHeight="1">
      <c r="A6" s="121">
        <v>4</v>
      </c>
      <c r="B6" s="138"/>
      <c r="C6" s="138"/>
      <c r="D6" s="138"/>
      <c r="E6" s="138"/>
      <c r="F6" s="138"/>
      <c r="G6" s="138"/>
      <c r="H6" s="138"/>
      <c r="I6" s="291" t="s">
        <v>1091</v>
      </c>
      <c r="J6" s="218" t="s">
        <v>1092</v>
      </c>
    </row>
    <row r="7" spans="1:11" ht="15" customHeight="1">
      <c r="A7" s="121">
        <v>5</v>
      </c>
      <c r="B7" s="138"/>
      <c r="C7" s="138"/>
      <c r="D7" s="138"/>
      <c r="E7" s="138"/>
      <c r="F7" s="138"/>
      <c r="G7" s="138"/>
      <c r="H7" s="138"/>
      <c r="I7" s="291" t="s">
        <v>1093</v>
      </c>
      <c r="J7" s="218" t="s">
        <v>1094</v>
      </c>
    </row>
    <row r="8" spans="1:11" ht="15" customHeight="1">
      <c r="A8" s="121">
        <v>6</v>
      </c>
      <c r="B8" s="138"/>
      <c r="C8" s="138"/>
      <c r="D8" s="138"/>
      <c r="E8" s="138"/>
      <c r="F8" s="138"/>
      <c r="G8" s="138"/>
      <c r="H8" s="138"/>
      <c r="I8" s="291" t="s">
        <v>1095</v>
      </c>
      <c r="J8" s="218" t="s">
        <v>1096</v>
      </c>
    </row>
    <row r="9" spans="1:11" ht="15" customHeight="1">
      <c r="A9" s="121">
        <v>7</v>
      </c>
      <c r="B9" s="138">
        <v>2</v>
      </c>
      <c r="C9" s="138"/>
      <c r="D9" s="138"/>
      <c r="E9" s="138">
        <v>2</v>
      </c>
      <c r="F9" s="138"/>
      <c r="G9" s="855">
        <v>2</v>
      </c>
      <c r="H9" s="138" t="s">
        <v>3720</v>
      </c>
      <c r="I9" s="291" t="s">
        <v>1097</v>
      </c>
      <c r="J9" s="154" t="s">
        <v>1098</v>
      </c>
    </row>
    <row r="10" spans="1:11" ht="15" customHeight="1">
      <c r="A10" s="121">
        <v>8</v>
      </c>
      <c r="B10" s="138"/>
      <c r="C10" s="138"/>
      <c r="D10" s="138"/>
      <c r="E10" s="138"/>
      <c r="F10" s="138"/>
      <c r="G10" s="138"/>
      <c r="H10" s="138"/>
      <c r="I10" s="291" t="s">
        <v>1099</v>
      </c>
      <c r="J10" s="154" t="s">
        <v>1100</v>
      </c>
    </row>
    <row r="11" spans="1:11" ht="22.5">
      <c r="A11" s="286">
        <v>9</v>
      </c>
      <c r="B11" s="287"/>
      <c r="C11" s="287">
        <v>4</v>
      </c>
      <c r="D11" s="287"/>
      <c r="E11" s="287">
        <v>2</v>
      </c>
      <c r="F11" s="287"/>
      <c r="G11" s="856">
        <v>4</v>
      </c>
      <c r="H11" s="287" t="s">
        <v>3725</v>
      </c>
      <c r="I11" s="303" t="s">
        <v>1245</v>
      </c>
      <c r="J11" s="434" t="s">
        <v>2438</v>
      </c>
      <c r="K11" s="150" t="s">
        <v>2439</v>
      </c>
    </row>
    <row r="12" spans="1:11">
      <c r="A12" s="286">
        <v>10</v>
      </c>
      <c r="B12" s="287"/>
      <c r="C12" s="287"/>
      <c r="D12" s="287"/>
      <c r="E12" s="287"/>
      <c r="F12" s="287"/>
      <c r="G12" s="287"/>
      <c r="H12" s="287"/>
      <c r="I12" s="303" t="s">
        <v>1246</v>
      </c>
      <c r="J12" s="429" t="s">
        <v>2440</v>
      </c>
    </row>
    <row r="13" spans="1:11">
      <c r="A13" s="286">
        <v>11</v>
      </c>
      <c r="B13" s="287"/>
      <c r="C13" s="287"/>
      <c r="D13" s="287"/>
      <c r="E13" s="287">
        <v>2</v>
      </c>
      <c r="F13" s="287"/>
      <c r="G13" s="856">
        <v>4</v>
      </c>
      <c r="H13" s="287"/>
      <c r="I13" s="303" t="s">
        <v>1247</v>
      </c>
      <c r="J13" s="434" t="s">
        <v>2441</v>
      </c>
    </row>
    <row r="14" spans="1:11">
      <c r="A14" s="286">
        <v>12</v>
      </c>
      <c r="B14" s="287"/>
      <c r="C14" s="287"/>
      <c r="D14" s="287"/>
      <c r="E14" s="287"/>
      <c r="F14" s="287"/>
      <c r="G14" s="287"/>
      <c r="H14" s="287"/>
      <c r="I14" s="303" t="s">
        <v>1248</v>
      </c>
      <c r="J14" s="219"/>
    </row>
    <row r="15" spans="1:11">
      <c r="A15" s="286">
        <v>13</v>
      </c>
      <c r="B15" s="287"/>
      <c r="C15" s="287">
        <v>3</v>
      </c>
      <c r="D15" s="287"/>
      <c r="E15" s="287">
        <v>3</v>
      </c>
      <c r="F15" s="287"/>
      <c r="G15" s="856">
        <v>4</v>
      </c>
      <c r="H15" s="287" t="s">
        <v>3726</v>
      </c>
      <c r="I15" s="303" t="s">
        <v>1249</v>
      </c>
      <c r="J15" s="219"/>
    </row>
    <row r="16" spans="1:11">
      <c r="A16" s="286">
        <v>14</v>
      </c>
      <c r="B16" s="287"/>
      <c r="C16" s="287"/>
      <c r="D16" s="287"/>
      <c r="E16" s="287"/>
      <c r="F16" s="287"/>
      <c r="G16" s="287"/>
      <c r="H16" s="287"/>
      <c r="I16" s="303" t="s">
        <v>1250</v>
      </c>
      <c r="J16" s="219"/>
    </row>
    <row r="17" spans="1:10">
      <c r="A17" s="286">
        <v>15</v>
      </c>
      <c r="B17" s="287"/>
      <c r="C17" s="287"/>
      <c r="D17" s="287"/>
      <c r="E17" s="287"/>
      <c r="F17" s="287"/>
      <c r="G17" s="287"/>
      <c r="H17" s="287"/>
      <c r="I17" s="303" t="s">
        <v>1251</v>
      </c>
      <c r="J17" s="219"/>
    </row>
    <row r="18" spans="1:10">
      <c r="A18" s="286">
        <v>16</v>
      </c>
      <c r="B18" s="287"/>
      <c r="C18" s="287">
        <v>3</v>
      </c>
      <c r="D18" s="287"/>
      <c r="E18" s="287">
        <v>3</v>
      </c>
      <c r="F18" s="287"/>
      <c r="G18" s="856">
        <v>4</v>
      </c>
      <c r="H18" s="287" t="s">
        <v>3727</v>
      </c>
      <c r="I18" s="303" t="s">
        <v>1252</v>
      </c>
      <c r="J18" s="219"/>
    </row>
    <row r="19" spans="1:10">
      <c r="A19" s="286">
        <v>17</v>
      </c>
      <c r="B19" s="287"/>
      <c r="C19" s="287"/>
      <c r="D19" s="287"/>
      <c r="E19" s="287"/>
      <c r="F19" s="287"/>
      <c r="G19" s="287"/>
      <c r="H19" s="287"/>
      <c r="I19" s="303" t="s">
        <v>1253</v>
      </c>
      <c r="J19" s="219"/>
    </row>
    <row r="20" spans="1:10">
      <c r="A20" s="286">
        <v>18</v>
      </c>
      <c r="B20" s="287"/>
      <c r="C20" s="287"/>
      <c r="D20" s="287"/>
      <c r="E20" s="287"/>
      <c r="F20" s="287"/>
      <c r="G20" s="287"/>
      <c r="H20" s="287"/>
      <c r="I20" s="303" t="s">
        <v>1254</v>
      </c>
      <c r="J20" s="219"/>
    </row>
    <row r="21" spans="1:10">
      <c r="A21" s="286">
        <v>19</v>
      </c>
      <c r="B21" s="287"/>
      <c r="C21" s="287">
        <v>5</v>
      </c>
      <c r="D21" s="287"/>
      <c r="E21" s="287">
        <v>2</v>
      </c>
      <c r="F21" s="287"/>
      <c r="G21" s="856">
        <v>4</v>
      </c>
      <c r="H21" s="287" t="s">
        <v>3721</v>
      </c>
      <c r="I21" s="303" t="s">
        <v>1255</v>
      </c>
      <c r="J21" s="219"/>
    </row>
    <row r="22" spans="1:10">
      <c r="A22" s="286">
        <v>20</v>
      </c>
      <c r="B22" s="287"/>
      <c r="C22" s="287"/>
      <c r="D22" s="287"/>
      <c r="E22" s="287"/>
      <c r="F22" s="287"/>
      <c r="G22" s="287"/>
      <c r="H22" s="287"/>
      <c r="I22" s="303" t="s">
        <v>1256</v>
      </c>
      <c r="J22" s="219"/>
    </row>
    <row r="23" spans="1:10">
      <c r="A23" s="286">
        <v>21</v>
      </c>
      <c r="B23" s="287"/>
      <c r="C23" s="287"/>
      <c r="D23" s="287"/>
      <c r="E23" s="287">
        <v>3</v>
      </c>
      <c r="F23" s="287"/>
      <c r="G23" s="856">
        <v>4</v>
      </c>
      <c r="H23" s="287"/>
      <c r="I23" s="303" t="s">
        <v>1257</v>
      </c>
      <c r="J23" s="219"/>
    </row>
    <row r="24" spans="1:10">
      <c r="A24" s="286">
        <v>22</v>
      </c>
      <c r="B24" s="287"/>
      <c r="C24" s="287"/>
      <c r="D24" s="287"/>
      <c r="E24" s="287"/>
      <c r="F24" s="287"/>
      <c r="G24" s="287"/>
      <c r="H24" s="287"/>
      <c r="I24" s="303" t="s">
        <v>1258</v>
      </c>
      <c r="J24" s="219"/>
    </row>
    <row r="25" spans="1:10">
      <c r="A25" s="286">
        <v>23</v>
      </c>
      <c r="B25" s="287"/>
      <c r="C25" s="287"/>
      <c r="D25" s="287"/>
      <c r="E25" s="287"/>
      <c r="F25" s="287"/>
      <c r="G25" s="287"/>
      <c r="H25" s="287"/>
      <c r="I25" s="303" t="s">
        <v>1259</v>
      </c>
      <c r="J25" s="219"/>
    </row>
    <row r="26" spans="1:10">
      <c r="A26" s="286">
        <v>24</v>
      </c>
      <c r="B26" s="287"/>
      <c r="C26" s="287">
        <v>6</v>
      </c>
      <c r="D26" s="287"/>
      <c r="E26" s="287">
        <v>1</v>
      </c>
      <c r="F26" s="287"/>
      <c r="G26" s="856">
        <v>4</v>
      </c>
      <c r="H26" s="287" t="s">
        <v>3722</v>
      </c>
      <c r="I26" s="303" t="s">
        <v>1260</v>
      </c>
      <c r="J26" s="219"/>
    </row>
    <row r="27" spans="1:10">
      <c r="A27" s="286">
        <v>25</v>
      </c>
      <c r="B27" s="287"/>
      <c r="C27" s="287"/>
      <c r="D27" s="287"/>
      <c r="E27" s="287">
        <v>5</v>
      </c>
      <c r="F27" s="287"/>
      <c r="G27" s="287"/>
      <c r="H27" s="287"/>
      <c r="I27" s="303" t="s">
        <v>1261</v>
      </c>
      <c r="J27" s="430" t="s">
        <v>2457</v>
      </c>
    </row>
    <row r="28" spans="1:10">
      <c r="A28" s="286">
        <v>26</v>
      </c>
      <c r="B28" s="287"/>
      <c r="C28" s="287"/>
      <c r="D28" s="287"/>
      <c r="E28" s="287"/>
      <c r="F28" s="287"/>
      <c r="G28" s="287"/>
      <c r="H28" s="287"/>
      <c r="I28" s="303" t="s">
        <v>1262</v>
      </c>
      <c r="J28" s="430" t="s">
        <v>2460</v>
      </c>
    </row>
    <row r="29" spans="1:10">
      <c r="A29" s="286">
        <v>27</v>
      </c>
      <c r="B29" s="287"/>
      <c r="C29" s="287"/>
      <c r="D29" s="287"/>
      <c r="E29" s="287"/>
      <c r="F29" s="287"/>
      <c r="G29" s="287"/>
      <c r="H29" s="287"/>
      <c r="I29" s="303" t="s">
        <v>1263</v>
      </c>
      <c r="J29" s="430" t="s">
        <v>2461</v>
      </c>
    </row>
    <row r="30" spans="1:10">
      <c r="A30" s="286">
        <v>28</v>
      </c>
      <c r="B30" s="287"/>
      <c r="C30" s="287"/>
      <c r="D30" s="287"/>
      <c r="E30" s="287"/>
      <c r="F30" s="287"/>
      <c r="G30" s="287"/>
      <c r="H30" s="287"/>
      <c r="I30" s="303" t="s">
        <v>1264</v>
      </c>
      <c r="J30" s="430" t="s">
        <v>2459</v>
      </c>
    </row>
    <row r="31" spans="1:10">
      <c r="A31" s="286">
        <v>29</v>
      </c>
      <c r="B31" s="287"/>
      <c r="C31" s="287"/>
      <c r="D31" s="287"/>
      <c r="E31" s="287"/>
      <c r="F31" s="287"/>
      <c r="G31" s="287"/>
      <c r="H31" s="287"/>
      <c r="I31" s="303" t="s">
        <v>1265</v>
      </c>
      <c r="J31" s="430" t="s">
        <v>2458</v>
      </c>
    </row>
    <row r="32" spans="1:10">
      <c r="A32" s="286">
        <v>30</v>
      </c>
      <c r="B32" s="287"/>
      <c r="C32" s="287">
        <v>4</v>
      </c>
      <c r="D32" s="287"/>
      <c r="E32" s="287">
        <v>4</v>
      </c>
      <c r="F32" s="287"/>
      <c r="G32" s="856">
        <v>4</v>
      </c>
      <c r="H32" s="287" t="s">
        <v>3723</v>
      </c>
      <c r="I32" s="303" t="s">
        <v>1266</v>
      </c>
      <c r="J32" s="432" t="s">
        <v>2462</v>
      </c>
    </row>
    <row r="33" spans="1:10">
      <c r="A33" s="286">
        <v>31</v>
      </c>
      <c r="B33" s="287"/>
      <c r="C33" s="287"/>
      <c r="D33" s="287"/>
      <c r="E33" s="287"/>
      <c r="F33" s="287"/>
      <c r="G33" s="287"/>
      <c r="H33" s="287"/>
      <c r="I33" s="303" t="s">
        <v>1267</v>
      </c>
      <c r="J33" s="432" t="s">
        <v>2463</v>
      </c>
    </row>
    <row r="34" spans="1:10">
      <c r="A34" s="286">
        <v>32</v>
      </c>
      <c r="B34" s="287"/>
      <c r="C34" s="287"/>
      <c r="D34" s="287"/>
      <c r="E34" s="287"/>
      <c r="F34" s="287"/>
      <c r="G34" s="287"/>
      <c r="H34" s="287"/>
      <c r="I34" s="303" t="s">
        <v>1268</v>
      </c>
      <c r="J34" s="432" t="s">
        <v>2464</v>
      </c>
    </row>
    <row r="35" spans="1:10">
      <c r="A35" s="286">
        <v>33</v>
      </c>
      <c r="B35" s="287"/>
      <c r="C35" s="287"/>
      <c r="D35" s="287"/>
      <c r="E35" s="287"/>
      <c r="F35" s="287"/>
      <c r="G35" s="287"/>
      <c r="H35" s="287"/>
      <c r="I35" s="303" t="s">
        <v>1269</v>
      </c>
      <c r="J35" s="432" t="s">
        <v>2465</v>
      </c>
    </row>
    <row r="36" spans="1:10">
      <c r="A36" s="286">
        <v>34</v>
      </c>
      <c r="B36" s="287">
        <v>8</v>
      </c>
      <c r="C36" s="287"/>
      <c r="D36" s="287"/>
      <c r="E36" s="287">
        <v>8</v>
      </c>
      <c r="F36" s="287"/>
      <c r="G36" s="856">
        <v>4</v>
      </c>
      <c r="H36" s="287" t="s">
        <v>1420</v>
      </c>
      <c r="I36" s="304" t="s">
        <v>1224</v>
      </c>
      <c r="J36" s="430" t="s">
        <v>2449</v>
      </c>
    </row>
    <row r="37" spans="1:10">
      <c r="A37" s="286">
        <v>35</v>
      </c>
      <c r="B37" s="287"/>
      <c r="C37" s="287"/>
      <c r="D37" s="287"/>
      <c r="E37" s="287"/>
      <c r="F37" s="287"/>
      <c r="G37" s="287"/>
      <c r="H37" s="287"/>
      <c r="I37" s="304" t="s">
        <v>1227</v>
      </c>
      <c r="J37" s="150" t="s">
        <v>2450</v>
      </c>
    </row>
    <row r="38" spans="1:10">
      <c r="A38" s="286">
        <v>36</v>
      </c>
      <c r="B38" s="287"/>
      <c r="C38" s="287"/>
      <c r="D38" s="287"/>
      <c r="E38" s="287"/>
      <c r="F38" s="287"/>
      <c r="G38" s="287"/>
      <c r="H38" s="287"/>
      <c r="I38" s="304" t="s">
        <v>1225</v>
      </c>
      <c r="J38" s="430" t="s">
        <v>2451</v>
      </c>
    </row>
    <row r="39" spans="1:10">
      <c r="A39" s="286">
        <v>37</v>
      </c>
      <c r="B39" s="287"/>
      <c r="C39" s="287"/>
      <c r="D39" s="287"/>
      <c r="E39" s="287"/>
      <c r="F39" s="287"/>
      <c r="G39" s="287"/>
      <c r="H39" s="287"/>
      <c r="I39" s="304" t="s">
        <v>1228</v>
      </c>
      <c r="J39" s="430" t="s">
        <v>2452</v>
      </c>
    </row>
    <row r="40" spans="1:10">
      <c r="A40" s="286">
        <v>38</v>
      </c>
      <c r="B40" s="287"/>
      <c r="C40" s="287"/>
      <c r="D40" s="287"/>
      <c r="E40" s="287"/>
      <c r="F40" s="287"/>
      <c r="G40" s="287"/>
      <c r="H40" s="287"/>
      <c r="I40" s="304" t="s">
        <v>1226</v>
      </c>
      <c r="J40" s="430" t="s">
        <v>2453</v>
      </c>
    </row>
    <row r="41" spans="1:10">
      <c r="A41" s="286">
        <v>39</v>
      </c>
      <c r="B41" s="287"/>
      <c r="C41" s="287"/>
      <c r="D41" s="287"/>
      <c r="E41" s="287"/>
      <c r="F41" s="287"/>
      <c r="G41" s="287"/>
      <c r="H41" s="287"/>
      <c r="I41" s="304" t="s">
        <v>1229</v>
      </c>
      <c r="J41" s="435" t="s">
        <v>2454</v>
      </c>
    </row>
    <row r="42" spans="1:10">
      <c r="A42" s="286">
        <v>40</v>
      </c>
      <c r="B42" s="287"/>
      <c r="C42" s="287"/>
      <c r="D42" s="287"/>
      <c r="E42" s="287"/>
      <c r="F42" s="287"/>
      <c r="G42" s="287"/>
      <c r="H42" s="287"/>
      <c r="I42" s="304" t="s">
        <v>1230</v>
      </c>
      <c r="J42" s="430" t="s">
        <v>2455</v>
      </c>
    </row>
    <row r="43" spans="1:10">
      <c r="A43" s="286">
        <v>41</v>
      </c>
      <c r="B43" s="287"/>
      <c r="C43" s="287"/>
      <c r="D43" s="287"/>
      <c r="E43" s="287"/>
      <c r="F43" s="287"/>
      <c r="G43" s="287"/>
      <c r="H43" s="287"/>
      <c r="I43" s="304" t="s">
        <v>1231</v>
      </c>
      <c r="J43" s="430" t="s">
        <v>2456</v>
      </c>
    </row>
    <row r="44" spans="1:10">
      <c r="A44" s="286">
        <v>42</v>
      </c>
      <c r="B44" s="287"/>
      <c r="C44" s="287"/>
      <c r="D44" s="287">
        <v>11</v>
      </c>
      <c r="E44" s="287">
        <v>11</v>
      </c>
      <c r="F44" s="287"/>
      <c r="G44" s="856">
        <v>4</v>
      </c>
      <c r="H44" s="287" t="s">
        <v>3724</v>
      </c>
      <c r="I44" s="303" t="s">
        <v>1233</v>
      </c>
      <c r="J44" s="430" t="s">
        <v>2442</v>
      </c>
    </row>
    <row r="45" spans="1:10" ht="34.5">
      <c r="A45" s="286">
        <v>43</v>
      </c>
      <c r="B45" s="287"/>
      <c r="C45" s="287"/>
      <c r="D45" s="287"/>
      <c r="E45" s="287"/>
      <c r="F45" s="287"/>
      <c r="G45" s="287"/>
      <c r="H45" s="287"/>
      <c r="I45" s="303" t="s">
        <v>1237</v>
      </c>
      <c r="J45" s="435" t="s">
        <v>2443</v>
      </c>
    </row>
    <row r="46" spans="1:10">
      <c r="A46" s="286">
        <v>44</v>
      </c>
      <c r="B46" s="287"/>
      <c r="C46" s="287"/>
      <c r="D46" s="287"/>
      <c r="E46" s="287"/>
      <c r="F46" s="287"/>
      <c r="G46" s="287"/>
      <c r="H46" s="287"/>
      <c r="I46" s="303" t="s">
        <v>1240</v>
      </c>
      <c r="J46" s="435" t="s">
        <v>2444</v>
      </c>
    </row>
    <row r="47" spans="1:10">
      <c r="A47" s="286">
        <v>45</v>
      </c>
      <c r="B47" s="287"/>
      <c r="C47" s="287"/>
      <c r="D47" s="287"/>
      <c r="E47" s="287"/>
      <c r="F47" s="287"/>
      <c r="G47" s="287"/>
      <c r="H47" s="287"/>
      <c r="I47" s="303" t="s">
        <v>1234</v>
      </c>
      <c r="J47" s="432" t="s">
        <v>2445</v>
      </c>
    </row>
    <row r="48" spans="1:10">
      <c r="A48" s="286">
        <v>46</v>
      </c>
      <c r="B48" s="287"/>
      <c r="C48" s="287"/>
      <c r="D48" s="287"/>
      <c r="E48" s="287"/>
      <c r="F48" s="287"/>
      <c r="G48" s="287"/>
      <c r="H48" s="287"/>
      <c r="I48" s="303" t="s">
        <v>1235</v>
      </c>
      <c r="J48" s="432" t="s">
        <v>2446</v>
      </c>
    </row>
    <row r="49" spans="1:10">
      <c r="A49" s="286">
        <v>47</v>
      </c>
      <c r="B49" s="287"/>
      <c r="C49" s="287"/>
      <c r="D49" s="287"/>
      <c r="E49" s="287"/>
      <c r="F49" s="287"/>
      <c r="G49" s="287"/>
      <c r="H49" s="287"/>
      <c r="I49" s="303" t="s">
        <v>1238</v>
      </c>
      <c r="J49" s="432" t="s">
        <v>2447</v>
      </c>
    </row>
    <row r="50" spans="1:10">
      <c r="A50" s="286">
        <v>48</v>
      </c>
      <c r="B50" s="287"/>
      <c r="C50" s="287"/>
      <c r="D50" s="287"/>
      <c r="E50" s="287"/>
      <c r="F50" s="287"/>
      <c r="G50" s="287"/>
      <c r="H50" s="287"/>
      <c r="I50" s="303" t="s">
        <v>1241</v>
      </c>
      <c r="J50" s="432" t="s">
        <v>2448</v>
      </c>
    </row>
    <row r="51" spans="1:10">
      <c r="A51" s="286">
        <v>49</v>
      </c>
      <c r="B51" s="287"/>
      <c r="C51" s="287"/>
      <c r="D51" s="287"/>
      <c r="E51" s="287"/>
      <c r="F51" s="287"/>
      <c r="G51" s="287"/>
      <c r="H51" s="287"/>
      <c r="I51" s="303" t="s">
        <v>1243</v>
      </c>
      <c r="J51" s="219"/>
    </row>
    <row r="52" spans="1:10">
      <c r="A52" s="286">
        <v>50</v>
      </c>
      <c r="B52" s="287"/>
      <c r="C52" s="287"/>
      <c r="D52" s="287"/>
      <c r="E52" s="287"/>
      <c r="F52" s="287"/>
      <c r="G52" s="287"/>
      <c r="H52" s="287"/>
      <c r="I52" s="303" t="s">
        <v>1236</v>
      </c>
      <c r="J52" s="219"/>
    </row>
    <row r="53" spans="1:10">
      <c r="A53" s="286">
        <v>51</v>
      </c>
      <c r="B53" s="287"/>
      <c r="C53" s="287"/>
      <c r="D53" s="287"/>
      <c r="E53" s="287"/>
      <c r="F53" s="287"/>
      <c r="G53" s="287"/>
      <c r="H53" s="287"/>
      <c r="I53" s="303" t="s">
        <v>1239</v>
      </c>
      <c r="J53" s="219"/>
    </row>
    <row r="54" spans="1:10">
      <c r="A54" s="286">
        <v>52</v>
      </c>
      <c r="B54" s="287"/>
      <c r="C54" s="287"/>
      <c r="D54" s="287"/>
      <c r="E54" s="287"/>
      <c r="F54" s="287"/>
      <c r="G54" s="287"/>
      <c r="H54" s="287"/>
      <c r="I54" s="304" t="s">
        <v>1242</v>
      </c>
      <c r="J54" s="219"/>
    </row>
    <row r="55" spans="1:10">
      <c r="B55" s="782">
        <f t="shared" ref="B55:D55" si="0">SUM(B3:B54)</f>
        <v>16</v>
      </c>
      <c r="C55" s="782">
        <f t="shared" si="0"/>
        <v>25</v>
      </c>
      <c r="D55" s="782">
        <f t="shared" si="0"/>
        <v>11</v>
      </c>
      <c r="E55" s="782">
        <f>SUM(E3:E54)</f>
        <v>52</v>
      </c>
      <c r="F55" s="782"/>
      <c r="G55" s="782"/>
      <c r="H55" s="782"/>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sheetPr>
  <dimension ref="A1:X582"/>
  <sheetViews>
    <sheetView topLeftCell="G1" workbookViewId="0">
      <selection activeCell="V6" sqref="V6"/>
    </sheetView>
  </sheetViews>
  <sheetFormatPr defaultColWidth="11" defaultRowHeight="15.75"/>
  <cols>
    <col min="1" max="1" width="0" hidden="1" customWidth="1"/>
    <col min="2" max="5" width="11.875" hidden="1" customWidth="1"/>
    <col min="6" max="6" width="6.125" hidden="1" customWidth="1"/>
    <col min="7" max="7" width="3.375" customWidth="1"/>
    <col min="13" max="13" width="5.625" style="333" customWidth="1"/>
    <col min="14" max="14" width="10.125" customWidth="1"/>
    <col min="16" max="16" width="3.625" customWidth="1"/>
    <col min="18" max="18" width="2.875" customWidth="1"/>
    <col min="20" max="20" width="3.875" customWidth="1"/>
    <col min="22" max="22" width="3.375" customWidth="1"/>
  </cols>
  <sheetData>
    <row r="1" spans="1:24">
      <c r="A1" s="258" t="s">
        <v>85</v>
      </c>
      <c r="B1" s="23" t="s">
        <v>810</v>
      </c>
      <c r="C1" s="53"/>
      <c r="D1" s="23" t="s">
        <v>983</v>
      </c>
      <c r="E1" s="53"/>
      <c r="F1" s="57"/>
      <c r="G1" s="336"/>
      <c r="H1" s="258" t="s">
        <v>85</v>
      </c>
      <c r="I1" s="196" t="s">
        <v>1071</v>
      </c>
      <c r="J1" s="23" t="s">
        <v>810</v>
      </c>
      <c r="K1" s="23" t="s">
        <v>983</v>
      </c>
      <c r="L1" s="109"/>
      <c r="M1" s="528"/>
      <c r="N1" s="94"/>
    </row>
    <row r="2" spans="1:24" ht="33" customHeight="1">
      <c r="A2" s="9"/>
      <c r="B2" s="197" t="s">
        <v>984</v>
      </c>
      <c r="C2" s="197" t="s">
        <v>985</v>
      </c>
      <c r="D2" s="26" t="s">
        <v>986</v>
      </c>
      <c r="E2" s="26" t="s">
        <v>820</v>
      </c>
      <c r="F2" s="24"/>
      <c r="G2" s="337"/>
      <c r="H2" s="784" t="s">
        <v>2564</v>
      </c>
      <c r="I2" s="197" t="s">
        <v>984</v>
      </c>
      <c r="J2" s="197" t="s">
        <v>995</v>
      </c>
      <c r="K2" s="26" t="s">
        <v>986</v>
      </c>
      <c r="L2" s="9"/>
      <c r="M2" s="345"/>
      <c r="N2" s="1269"/>
      <c r="O2" t="s">
        <v>2892</v>
      </c>
    </row>
    <row r="3" spans="1:24" ht="33" customHeight="1">
      <c r="A3" s="9"/>
      <c r="B3" s="197" t="s">
        <v>987</v>
      </c>
      <c r="C3" s="197" t="s">
        <v>988</v>
      </c>
      <c r="D3" s="29"/>
      <c r="E3" s="26" t="s">
        <v>822</v>
      </c>
      <c r="F3" s="24"/>
      <c r="G3" s="337"/>
      <c r="H3" s="24"/>
      <c r="I3" s="197" t="s">
        <v>987</v>
      </c>
      <c r="J3" s="197" t="s">
        <v>996</v>
      </c>
      <c r="K3" s="26" t="s">
        <v>820</v>
      </c>
      <c r="L3" s="9"/>
      <c r="M3" s="345"/>
      <c r="N3" s="1269"/>
      <c r="O3" s="541" t="s">
        <v>541</v>
      </c>
      <c r="Q3" s="541" t="s">
        <v>595</v>
      </c>
      <c r="S3" s="541" t="s">
        <v>634</v>
      </c>
      <c r="U3" s="541" t="s">
        <v>900</v>
      </c>
      <c r="W3" s="541" t="s">
        <v>2944</v>
      </c>
    </row>
    <row r="4" spans="1:24" ht="33" customHeight="1">
      <c r="A4" s="9"/>
      <c r="B4" s="197" t="s">
        <v>989</v>
      </c>
      <c r="C4" s="197" t="s">
        <v>990</v>
      </c>
      <c r="D4" s="30"/>
      <c r="E4" s="58" t="s">
        <v>818</v>
      </c>
      <c r="F4" s="24"/>
      <c r="G4" s="337"/>
      <c r="H4" s="24"/>
      <c r="I4" s="197" t="s">
        <v>989</v>
      </c>
      <c r="J4" s="197" t="s">
        <v>985</v>
      </c>
      <c r="K4" s="26" t="s">
        <v>822</v>
      </c>
      <c r="L4" s="9"/>
      <c r="M4" s="345"/>
      <c r="N4" s="1269"/>
      <c r="O4" s="784" t="s">
        <v>2565</v>
      </c>
      <c r="S4" s="444" t="s">
        <v>2893</v>
      </c>
      <c r="T4" s="428" t="s">
        <v>1042</v>
      </c>
      <c r="U4" s="444" t="s">
        <v>2894</v>
      </c>
      <c r="V4" s="428" t="s">
        <v>1042</v>
      </c>
      <c r="W4" s="444" t="s">
        <v>2895</v>
      </c>
      <c r="X4" s="794" t="s">
        <v>1042</v>
      </c>
    </row>
    <row r="5" spans="1:24" ht="33" customHeight="1">
      <c r="A5" s="9"/>
      <c r="B5" s="197" t="s">
        <v>991</v>
      </c>
      <c r="C5" s="197" t="s">
        <v>992</v>
      </c>
      <c r="D5" s="30"/>
      <c r="E5" s="58" t="s">
        <v>819</v>
      </c>
      <c r="F5" s="24"/>
      <c r="G5" s="337"/>
      <c r="H5" s="24"/>
      <c r="I5" s="197" t="s">
        <v>991</v>
      </c>
      <c r="J5" s="197" t="s">
        <v>988</v>
      </c>
      <c r="K5" s="58" t="s">
        <v>818</v>
      </c>
      <c r="L5" s="9"/>
      <c r="M5" s="345"/>
      <c r="N5" s="1269"/>
      <c r="S5" s="444" t="s">
        <v>2896</v>
      </c>
      <c r="T5" s="428" t="s">
        <v>1042</v>
      </c>
      <c r="U5" s="444" t="s">
        <v>2894</v>
      </c>
      <c r="V5" s="428" t="s">
        <v>1042</v>
      </c>
      <c r="W5" s="444" t="s">
        <v>2897</v>
      </c>
      <c r="X5" s="428" t="s">
        <v>1042</v>
      </c>
    </row>
    <row r="6" spans="1:24" ht="33" customHeight="1">
      <c r="A6" s="9"/>
      <c r="B6" s="197" t="s">
        <v>993</v>
      </c>
      <c r="C6" s="197" t="s">
        <v>815</v>
      </c>
      <c r="D6" s="29"/>
      <c r="E6" s="26" t="s">
        <v>828</v>
      </c>
      <c r="F6" s="24"/>
      <c r="G6" s="337"/>
      <c r="H6" s="24"/>
      <c r="I6" s="197" t="s">
        <v>993</v>
      </c>
      <c r="J6" s="197" t="s">
        <v>990</v>
      </c>
      <c r="K6" s="58" t="s">
        <v>819</v>
      </c>
      <c r="L6" s="9"/>
      <c r="M6" s="345"/>
      <c r="N6" s="1269"/>
      <c r="S6" s="525"/>
      <c r="T6" s="525"/>
      <c r="U6" s="526" t="s">
        <v>2898</v>
      </c>
      <c r="V6" s="428" t="s">
        <v>1042</v>
      </c>
      <c r="W6" s="444" t="s">
        <v>2899</v>
      </c>
      <c r="X6" t="s">
        <v>1042</v>
      </c>
    </row>
    <row r="7" spans="1:24" ht="33" customHeight="1">
      <c r="A7" s="9"/>
      <c r="B7" s="197" t="s">
        <v>994</v>
      </c>
      <c r="C7" s="197" t="s">
        <v>811</v>
      </c>
      <c r="D7" s="29"/>
      <c r="E7" s="26" t="s">
        <v>829</v>
      </c>
      <c r="F7" s="24"/>
      <c r="G7" s="337"/>
      <c r="H7" s="24"/>
      <c r="I7" s="197" t="s">
        <v>994</v>
      </c>
      <c r="J7" s="197" t="s">
        <v>992</v>
      </c>
      <c r="K7" s="26" t="s">
        <v>828</v>
      </c>
      <c r="L7" s="9"/>
      <c r="M7" s="345"/>
      <c r="N7" s="1269"/>
      <c r="S7" s="525"/>
      <c r="T7" s="525"/>
      <c r="U7" s="453"/>
      <c r="V7" s="525"/>
      <c r="W7" s="444" t="s">
        <v>2900</v>
      </c>
      <c r="X7" t="s">
        <v>1042</v>
      </c>
    </row>
    <row r="8" spans="1:24" ht="33" customHeight="1">
      <c r="A8" s="9"/>
      <c r="B8" s="197" t="s">
        <v>995</v>
      </c>
      <c r="C8" s="14"/>
      <c r="D8" s="29"/>
      <c r="E8" s="9"/>
      <c r="F8" s="24"/>
      <c r="G8" s="337"/>
      <c r="H8" s="24"/>
      <c r="I8" s="24"/>
      <c r="J8" s="197" t="s">
        <v>815</v>
      </c>
      <c r="K8" s="26" t="s">
        <v>829</v>
      </c>
      <c r="L8" s="9"/>
      <c r="M8" s="345"/>
      <c r="N8" s="1269"/>
      <c r="S8" s="525"/>
      <c r="T8" s="525"/>
      <c r="U8" s="525"/>
      <c r="V8" s="525"/>
      <c r="W8" s="444" t="s">
        <v>2901</v>
      </c>
      <c r="X8" t="s">
        <v>1042</v>
      </c>
    </row>
    <row r="9" spans="1:24" ht="33" customHeight="1">
      <c r="A9" s="9"/>
      <c r="B9" s="197" t="s">
        <v>996</v>
      </c>
      <c r="C9" s="14"/>
      <c r="D9" s="29"/>
      <c r="E9" s="9"/>
      <c r="F9" s="24"/>
      <c r="G9" s="337"/>
      <c r="H9" s="24"/>
      <c r="I9" s="24"/>
      <c r="J9" s="197" t="s">
        <v>811</v>
      </c>
      <c r="K9" s="9"/>
      <c r="L9" s="9"/>
      <c r="M9" s="345"/>
      <c r="N9" s="1269"/>
      <c r="S9" s="525"/>
      <c r="T9" s="525"/>
      <c r="U9" s="525"/>
      <c r="V9" s="525"/>
      <c r="W9" s="444" t="s">
        <v>2902</v>
      </c>
      <c r="X9" t="s">
        <v>1042</v>
      </c>
    </row>
    <row r="10" spans="1:24" ht="15" customHeight="1">
      <c r="A10" s="102">
        <f>SUM(B10:E10)</f>
        <v>21</v>
      </c>
      <c r="B10" s="14">
        <v>8</v>
      </c>
      <c r="C10" s="110">
        <v>6</v>
      </c>
      <c r="D10" s="29">
        <v>1</v>
      </c>
      <c r="E10" s="110">
        <v>6</v>
      </c>
      <c r="F10" s="24"/>
      <c r="G10" s="337"/>
      <c r="H10" s="645">
        <f>SUM(I10:K10)</f>
        <v>21</v>
      </c>
      <c r="I10" s="644">
        <v>6</v>
      </c>
      <c r="J10" s="580">
        <v>8</v>
      </c>
      <c r="K10" s="580">
        <v>7</v>
      </c>
      <c r="L10" s="9"/>
      <c r="M10" s="345"/>
      <c r="N10" s="1270">
        <f>SUM(O10:W10)</f>
        <v>22</v>
      </c>
      <c r="S10" s="599">
        <v>4</v>
      </c>
      <c r="T10" s="599"/>
      <c r="U10" s="599">
        <v>6</v>
      </c>
      <c r="V10" s="599"/>
      <c r="W10" s="599">
        <v>12</v>
      </c>
      <c r="X10" s="599"/>
    </row>
    <row r="11" spans="1:24" ht="15" customHeight="1">
      <c r="A11" s="180" t="s">
        <v>1072</v>
      </c>
      <c r="B11" s="14"/>
      <c r="C11" s="24"/>
      <c r="D11" s="29"/>
      <c r="E11" s="24"/>
      <c r="F11" s="24"/>
      <c r="G11" s="337"/>
      <c r="H11" s="180" t="s">
        <v>1072</v>
      </c>
      <c r="I11" s="210">
        <v>41</v>
      </c>
      <c r="J11" s="210">
        <v>11</v>
      </c>
      <c r="K11" s="210">
        <v>13</v>
      </c>
      <c r="L11" s="9"/>
      <c r="M11" s="345"/>
      <c r="N11" s="1270"/>
    </row>
    <row r="12" spans="1:24" ht="15" customHeight="1">
      <c r="A12" s="9"/>
      <c r="B12" s="14"/>
      <c r="C12" s="24"/>
      <c r="D12" s="29"/>
      <c r="E12" s="24"/>
      <c r="F12" s="24"/>
      <c r="G12" s="337"/>
      <c r="H12" s="24"/>
      <c r="I12" s="391" t="s">
        <v>1042</v>
      </c>
      <c r="J12" s="391" t="s">
        <v>1042</v>
      </c>
      <c r="K12" s="391" t="s">
        <v>1042</v>
      </c>
      <c r="L12" s="392"/>
      <c r="M12" s="345"/>
      <c r="N12" s="1269"/>
      <c r="O12" t="s">
        <v>2903</v>
      </c>
    </row>
    <row r="13" spans="1:24">
      <c r="A13" s="258" t="s">
        <v>133</v>
      </c>
      <c r="B13" s="23" t="s">
        <v>810</v>
      </c>
      <c r="C13" s="24"/>
      <c r="D13" s="29"/>
      <c r="E13" s="24"/>
      <c r="F13" s="24"/>
      <c r="G13" s="337"/>
      <c r="H13" s="258" t="s">
        <v>133</v>
      </c>
      <c r="I13" s="196" t="s">
        <v>1071</v>
      </c>
      <c r="J13" s="9"/>
      <c r="K13" s="9"/>
      <c r="L13" s="9"/>
      <c r="M13" s="345"/>
      <c r="N13" s="1269"/>
    </row>
    <row r="14" spans="1:24" ht="33" customHeight="1">
      <c r="A14" s="9"/>
      <c r="B14" s="197" t="s">
        <v>816</v>
      </c>
      <c r="C14" s="26" t="s">
        <v>997</v>
      </c>
      <c r="D14" s="29"/>
      <c r="F14" s="24"/>
      <c r="G14" s="337"/>
      <c r="H14" s="24"/>
      <c r="I14" s="197" t="s">
        <v>816</v>
      </c>
      <c r="J14" s="26" t="s">
        <v>997</v>
      </c>
      <c r="K14" s="26" t="s">
        <v>825</v>
      </c>
      <c r="L14" s="197" t="s">
        <v>1001</v>
      </c>
      <c r="M14" s="345"/>
      <c r="N14" s="1269"/>
      <c r="O14" s="527" t="s">
        <v>2904</v>
      </c>
      <c r="Q14" s="527" t="s">
        <v>2905</v>
      </c>
      <c r="S14" s="527" t="s">
        <v>2906</v>
      </c>
      <c r="U14" s="527" t="s">
        <v>2907</v>
      </c>
    </row>
    <row r="15" spans="1:24" ht="33" customHeight="1">
      <c r="A15" s="9"/>
      <c r="B15" s="197" t="s">
        <v>817</v>
      </c>
      <c r="C15" s="26" t="s">
        <v>998</v>
      </c>
      <c r="D15" s="29"/>
      <c r="F15" s="24"/>
      <c r="G15" s="337"/>
      <c r="H15" s="24"/>
      <c r="I15" s="197" t="s">
        <v>817</v>
      </c>
      <c r="J15" s="26" t="s">
        <v>998</v>
      </c>
      <c r="K15" s="26" t="s">
        <v>827</v>
      </c>
      <c r="L15" s="197" t="s">
        <v>1002</v>
      </c>
      <c r="M15" s="345"/>
      <c r="N15" s="1269"/>
      <c r="O15" s="527" t="s">
        <v>2908</v>
      </c>
      <c r="Q15" s="527" t="s">
        <v>2909</v>
      </c>
      <c r="S15" s="527" t="s">
        <v>2910</v>
      </c>
    </row>
    <row r="16" spans="1:24" ht="33" customHeight="1">
      <c r="A16" s="9"/>
      <c r="B16" s="197" t="s">
        <v>999</v>
      </c>
      <c r="C16" s="24"/>
      <c r="D16" s="29"/>
      <c r="E16" s="24"/>
      <c r="F16" s="24"/>
      <c r="G16" s="337"/>
      <c r="H16" s="24"/>
      <c r="I16" s="197" t="s">
        <v>999</v>
      </c>
      <c r="J16" s="26" t="s">
        <v>830</v>
      </c>
      <c r="K16" s="26" t="s">
        <v>812</v>
      </c>
      <c r="L16" s="197" t="s">
        <v>824</v>
      </c>
      <c r="M16" s="345"/>
      <c r="N16" s="1269"/>
      <c r="O16" s="527" t="s">
        <v>2911</v>
      </c>
      <c r="S16" s="527" t="s">
        <v>2912</v>
      </c>
    </row>
    <row r="17" spans="1:24" ht="33" customHeight="1">
      <c r="A17" s="9"/>
      <c r="B17" s="197" t="s">
        <v>1000</v>
      </c>
      <c r="C17" s="24"/>
      <c r="D17" s="29"/>
      <c r="E17" s="24"/>
      <c r="F17" s="24"/>
      <c r="G17" s="337"/>
      <c r="H17" s="24"/>
      <c r="I17" s="197" t="s">
        <v>1000</v>
      </c>
      <c r="J17" s="26" t="s">
        <v>831</v>
      </c>
      <c r="K17" s="26" t="s">
        <v>813</v>
      </c>
      <c r="L17" s="197" t="s">
        <v>826</v>
      </c>
      <c r="M17" s="345"/>
      <c r="N17" s="1269"/>
      <c r="O17" s="527" t="s">
        <v>2913</v>
      </c>
      <c r="S17" s="527" t="s">
        <v>2914</v>
      </c>
    </row>
    <row r="18" spans="1:24" ht="33" customHeight="1">
      <c r="A18" s="9"/>
      <c r="B18" s="197" t="s">
        <v>1001</v>
      </c>
      <c r="C18" s="24"/>
      <c r="D18" s="29"/>
      <c r="E18" s="24"/>
      <c r="F18" s="24"/>
      <c r="G18" s="337"/>
      <c r="H18" s="24"/>
      <c r="J18" s="26" t="s">
        <v>832</v>
      </c>
      <c r="K18" s="26" t="s">
        <v>814</v>
      </c>
      <c r="L18" s="9"/>
      <c r="M18" s="345"/>
      <c r="N18" s="106"/>
      <c r="O18" s="527" t="s">
        <v>2915</v>
      </c>
    </row>
    <row r="19" spans="1:24" ht="33" customHeight="1">
      <c r="A19" s="9"/>
      <c r="B19" s="197" t="s">
        <v>1002</v>
      </c>
      <c r="C19" s="24"/>
      <c r="D19" s="29"/>
      <c r="E19" s="24"/>
      <c r="F19" s="24"/>
      <c r="G19" s="337"/>
      <c r="H19" s="24"/>
      <c r="J19" s="26" t="s">
        <v>833</v>
      </c>
      <c r="K19" s="26" t="s">
        <v>1004</v>
      </c>
      <c r="L19" s="9"/>
      <c r="M19" s="345"/>
      <c r="N19" s="69"/>
    </row>
    <row r="20" spans="1:24" ht="33" customHeight="1">
      <c r="A20" s="9"/>
      <c r="B20" s="12"/>
      <c r="C20" s="24"/>
      <c r="D20" s="29"/>
      <c r="E20" s="24"/>
      <c r="F20" s="24"/>
      <c r="G20" s="337"/>
      <c r="H20" s="24"/>
      <c r="J20" s="26" t="s">
        <v>821</v>
      </c>
      <c r="K20" s="26" t="s">
        <v>1003</v>
      </c>
      <c r="L20" s="9"/>
      <c r="M20" s="345"/>
      <c r="N20" s="162"/>
    </row>
    <row r="21" spans="1:24" ht="33" customHeight="1">
      <c r="A21" s="9"/>
      <c r="B21" s="12"/>
      <c r="C21" s="24"/>
      <c r="D21" s="29"/>
      <c r="E21" s="24"/>
      <c r="F21" s="24"/>
      <c r="G21" s="337"/>
      <c r="H21" s="24"/>
      <c r="J21" s="26" t="s">
        <v>823</v>
      </c>
      <c r="K21" s="9"/>
      <c r="L21" s="9"/>
      <c r="M21" s="345"/>
      <c r="N21" s="162"/>
    </row>
    <row r="22" spans="1:24">
      <c r="A22" s="78">
        <f>SUM(B22:E22)</f>
        <v>8</v>
      </c>
      <c r="B22" s="24">
        <v>6</v>
      </c>
      <c r="C22" s="24">
        <v>2</v>
      </c>
      <c r="D22" s="24"/>
      <c r="E22" s="24"/>
      <c r="F22" s="24"/>
      <c r="G22" s="337"/>
      <c r="H22" s="645">
        <f>SUM(I22:L22)</f>
        <v>23</v>
      </c>
      <c r="I22" s="644">
        <v>4</v>
      </c>
      <c r="J22" s="580">
        <v>8</v>
      </c>
      <c r="K22" s="580">
        <v>7</v>
      </c>
      <c r="L22" s="580">
        <v>4</v>
      </c>
      <c r="M22" s="345"/>
      <c r="N22" s="583">
        <f>SUM(O22:W22)</f>
        <v>24</v>
      </c>
      <c r="O22" s="599">
        <v>10</v>
      </c>
      <c r="P22" s="599"/>
      <c r="Q22" s="599">
        <v>4</v>
      </c>
      <c r="R22" s="599"/>
      <c r="S22" s="599">
        <v>8</v>
      </c>
      <c r="T22" s="599"/>
      <c r="U22" s="599">
        <v>2</v>
      </c>
      <c r="V22" s="599"/>
      <c r="W22" s="599"/>
      <c r="X22" s="599"/>
    </row>
    <row r="23" spans="1:24">
      <c r="A23" s="180" t="s">
        <v>1072</v>
      </c>
      <c r="B23" s="14"/>
      <c r="C23" s="24"/>
      <c r="D23" s="29"/>
      <c r="E23" s="24"/>
      <c r="F23" s="24"/>
      <c r="G23" s="337"/>
      <c r="H23" s="24"/>
      <c r="I23" s="210">
        <v>36</v>
      </c>
      <c r="J23" s="210">
        <v>17</v>
      </c>
      <c r="K23" s="210">
        <v>24</v>
      </c>
      <c r="L23" s="210">
        <v>40</v>
      </c>
      <c r="M23" s="345"/>
      <c r="N23" s="69"/>
    </row>
    <row r="24" spans="1:24" ht="18">
      <c r="A24" s="198"/>
      <c r="B24" s="9"/>
      <c r="C24" s="9"/>
      <c r="D24" s="9"/>
      <c r="E24" s="9"/>
      <c r="F24" s="9"/>
      <c r="G24" s="337"/>
      <c r="H24" s="24"/>
      <c r="I24" s="389" t="s">
        <v>1042</v>
      </c>
      <c r="J24" s="389" t="s">
        <v>1042</v>
      </c>
      <c r="K24" s="389" t="s">
        <v>1042</v>
      </c>
      <c r="L24" s="389" t="s">
        <v>1042</v>
      </c>
      <c r="M24" s="345"/>
      <c r="N24" s="160"/>
    </row>
    <row r="25" spans="1:24" ht="14.1" customHeight="1">
      <c r="A25" s="258" t="s">
        <v>170</v>
      </c>
      <c r="B25" s="24"/>
      <c r="C25" s="24"/>
      <c r="D25" s="24"/>
      <c r="E25" s="24"/>
      <c r="F25" s="24"/>
      <c r="G25" s="337"/>
      <c r="H25" s="258" t="s">
        <v>170</v>
      </c>
      <c r="I25" s="196" t="s">
        <v>1071</v>
      </c>
      <c r="J25" s="9"/>
      <c r="K25" s="9"/>
      <c r="L25" s="9"/>
      <c r="M25" s="345"/>
      <c r="N25" s="69"/>
    </row>
    <row r="26" spans="1:24" ht="33" customHeight="1">
      <c r="A26" s="24"/>
      <c r="B26" s="197" t="s">
        <v>824</v>
      </c>
      <c r="C26" s="26" t="s">
        <v>830</v>
      </c>
      <c r="D26" s="26" t="s">
        <v>825</v>
      </c>
      <c r="G26" s="333"/>
      <c r="H26" s="529">
        <f>H22+H10</f>
        <v>44</v>
      </c>
      <c r="L26" s="9"/>
      <c r="M26" s="345"/>
      <c r="N26" s="489">
        <f>N22+N10</f>
        <v>46</v>
      </c>
    </row>
    <row r="27" spans="1:24" ht="40.5" customHeight="1">
      <c r="A27" s="24"/>
      <c r="B27" s="197" t="s">
        <v>826</v>
      </c>
      <c r="C27" s="26" t="s">
        <v>831</v>
      </c>
      <c r="D27" s="26" t="s">
        <v>827</v>
      </c>
      <c r="G27" s="337"/>
      <c r="H27" s="555" t="s">
        <v>2946</v>
      </c>
      <c r="L27" s="9"/>
      <c r="M27" s="345"/>
      <c r="N27" s="556" t="s">
        <v>2947</v>
      </c>
    </row>
    <row r="28" spans="1:24" ht="33" customHeight="1">
      <c r="A28" s="24"/>
      <c r="B28" s="9"/>
      <c r="C28" s="26" t="s">
        <v>832</v>
      </c>
      <c r="D28" s="26" t="s">
        <v>812</v>
      </c>
      <c r="G28" s="337"/>
      <c r="H28" s="24"/>
      <c r="I28" s="111"/>
      <c r="L28" s="9"/>
      <c r="M28" s="345"/>
      <c r="N28" s="1269"/>
    </row>
    <row r="29" spans="1:24" ht="33" customHeight="1">
      <c r="A29" s="24"/>
      <c r="B29" s="9"/>
      <c r="C29" s="26" t="s">
        <v>833</v>
      </c>
      <c r="D29" s="26" t="s">
        <v>813</v>
      </c>
      <c r="G29" s="337"/>
      <c r="H29" s="24"/>
      <c r="I29" s="24"/>
      <c r="L29" s="9"/>
      <c r="M29" s="345"/>
      <c r="N29" s="1269"/>
    </row>
    <row r="30" spans="1:24" ht="33" customHeight="1">
      <c r="A30" s="24"/>
      <c r="B30" s="24"/>
      <c r="C30" s="26" t="s">
        <v>821</v>
      </c>
      <c r="D30" s="26" t="s">
        <v>814</v>
      </c>
      <c r="G30" s="337"/>
      <c r="H30" s="24"/>
      <c r="I30" s="24"/>
      <c r="L30" s="9"/>
      <c r="M30" s="345"/>
      <c r="N30" s="1269"/>
    </row>
    <row r="31" spans="1:24" ht="33" customHeight="1">
      <c r="A31" s="24"/>
      <c r="B31" s="24"/>
      <c r="C31" s="26" t="s">
        <v>823</v>
      </c>
      <c r="D31" s="26" t="s">
        <v>1004</v>
      </c>
      <c r="G31" s="337"/>
      <c r="H31" s="24"/>
      <c r="I31" s="24"/>
      <c r="L31" s="9"/>
      <c r="M31" s="345"/>
      <c r="N31" s="1269"/>
    </row>
    <row r="32" spans="1:24" ht="33" customHeight="1">
      <c r="A32" s="24"/>
      <c r="B32" s="24"/>
      <c r="C32" s="29"/>
      <c r="D32" s="29"/>
      <c r="G32" s="337"/>
      <c r="H32" s="24"/>
      <c r="I32" s="24"/>
      <c r="J32" s="29"/>
      <c r="L32" s="9"/>
      <c r="M32" s="345"/>
      <c r="N32" s="160"/>
    </row>
    <row r="33" spans="1:14">
      <c r="A33" s="78">
        <f>SUM(B33:G33)</f>
        <v>14</v>
      </c>
      <c r="B33" s="24">
        <v>2</v>
      </c>
      <c r="C33" s="9">
        <v>6</v>
      </c>
      <c r="D33" s="24">
        <v>6</v>
      </c>
      <c r="G33" s="337"/>
      <c r="H33" s="24"/>
      <c r="I33" s="24"/>
      <c r="J33" s="24"/>
      <c r="K33" s="24"/>
      <c r="L33" s="9"/>
      <c r="M33" s="345"/>
      <c r="N33" s="1269"/>
    </row>
    <row r="34" spans="1:14">
      <c r="A34" s="180" t="s">
        <v>1072</v>
      </c>
      <c r="B34" s="14"/>
      <c r="C34" s="24"/>
      <c r="D34" s="29"/>
      <c r="E34" s="24"/>
      <c r="F34" s="24"/>
      <c r="G34" s="337"/>
      <c r="H34" s="299"/>
      <c r="I34" s="299"/>
      <c r="J34" s="299"/>
      <c r="K34" s="299"/>
      <c r="L34" s="9"/>
      <c r="M34" s="345"/>
      <c r="N34" s="1269"/>
    </row>
    <row r="35" spans="1:14" s="112" customFormat="1">
      <c r="A35" s="78">
        <f>A10+A22+A33</f>
        <v>43</v>
      </c>
      <c r="B35" s="24"/>
      <c r="C35" s="24"/>
      <c r="D35" s="24"/>
      <c r="E35" s="24"/>
      <c r="F35" s="24"/>
      <c r="G35" s="24"/>
      <c r="H35" s="24"/>
      <c r="I35" s="24"/>
      <c r="J35" s="9"/>
      <c r="K35" s="9"/>
      <c r="L35" s="24"/>
      <c r="M35" s="337"/>
      <c r="N35" s="1271"/>
    </row>
    <row r="36" spans="1:14" s="112" customFormat="1">
      <c r="A36" s="24"/>
      <c r="B36" s="24"/>
      <c r="C36" s="24"/>
      <c r="D36" s="24"/>
      <c r="E36" s="24"/>
      <c r="F36" s="24"/>
      <c r="G36" s="24"/>
      <c r="H36" s="24"/>
      <c r="I36" s="24"/>
      <c r="J36" s="9"/>
      <c r="K36" s="9"/>
      <c r="L36" s="24"/>
      <c r="M36" s="337"/>
      <c r="N36" s="1271"/>
    </row>
    <row r="37" spans="1:14" s="112" customFormat="1">
      <c r="A37" s="24"/>
      <c r="B37" s="24"/>
      <c r="C37" s="24"/>
      <c r="D37" s="24"/>
      <c r="E37" s="24"/>
      <c r="F37" s="24"/>
      <c r="G37" s="24"/>
      <c r="H37" s="24"/>
      <c r="I37" s="24"/>
      <c r="J37" s="9"/>
      <c r="K37" s="9"/>
      <c r="L37" s="24"/>
      <c r="M37" s="337"/>
      <c r="N37" s="113"/>
    </row>
    <row r="38" spans="1:14" s="112" customFormat="1">
      <c r="A38" s="24"/>
      <c r="B38" s="24"/>
      <c r="C38" s="24"/>
      <c r="D38" s="24"/>
      <c r="E38" s="24"/>
      <c r="F38" s="24"/>
      <c r="G38" s="24"/>
      <c r="H38" s="24"/>
      <c r="I38" s="24"/>
      <c r="J38" s="9"/>
      <c r="K38" s="9"/>
      <c r="L38" s="24"/>
      <c r="M38" s="337"/>
      <c r="N38" s="113"/>
    </row>
    <row r="39" spans="1:14" s="112" customFormat="1">
      <c r="A39" s="53"/>
      <c r="B39" s="9"/>
      <c r="C39" s="9"/>
      <c r="D39" s="9"/>
      <c r="E39" s="11"/>
      <c r="F39" s="24"/>
      <c r="G39" s="24"/>
      <c r="H39" s="24"/>
      <c r="I39" s="24"/>
      <c r="J39" s="24"/>
      <c r="K39" s="24"/>
      <c r="L39" s="24"/>
      <c r="M39" s="337"/>
      <c r="N39" s="113"/>
    </row>
    <row r="40" spans="1:14" s="112" customFormat="1">
      <c r="A40" s="46"/>
      <c r="B40" s="11"/>
      <c r="C40" s="11"/>
      <c r="D40" s="9"/>
      <c r="E40" s="107"/>
      <c r="F40" s="24"/>
      <c r="G40" s="24"/>
      <c r="H40" s="24"/>
      <c r="I40" s="24"/>
      <c r="J40" s="24"/>
      <c r="K40" s="24"/>
      <c r="L40" s="113"/>
      <c r="M40" s="521"/>
      <c r="N40" s="113"/>
    </row>
    <row r="41" spans="1:14" s="112" customFormat="1">
      <c r="A41" s="11"/>
      <c r="B41" s="11"/>
      <c r="C41" s="11"/>
      <c r="D41" s="9"/>
      <c r="E41" s="11"/>
      <c r="F41" s="24"/>
      <c r="G41" s="24"/>
      <c r="H41" s="24"/>
      <c r="I41" s="24"/>
      <c r="J41" s="24"/>
      <c r="K41" s="24"/>
      <c r="L41" s="113"/>
      <c r="M41" s="521"/>
      <c r="N41" s="113"/>
    </row>
    <row r="42" spans="1:14" s="112" customFormat="1">
      <c r="A42" s="107"/>
      <c r="B42" s="11"/>
      <c r="C42" s="11"/>
      <c r="D42" s="9"/>
      <c r="E42" s="114"/>
      <c r="F42" s="24"/>
      <c r="G42" s="24"/>
      <c r="H42" s="24"/>
      <c r="I42" s="24"/>
      <c r="J42" s="24"/>
      <c r="K42" s="24"/>
      <c r="L42" s="113"/>
      <c r="M42" s="521"/>
      <c r="N42" s="113"/>
    </row>
    <row r="43" spans="1:14" s="112" customFormat="1">
      <c r="A43" s="11"/>
      <c r="B43" s="11"/>
      <c r="C43" s="11"/>
      <c r="D43" s="11"/>
      <c r="E43" s="11"/>
      <c r="F43" s="24"/>
      <c r="G43" s="24"/>
      <c r="H43" s="24"/>
      <c r="I43" s="24"/>
      <c r="J43" s="24"/>
      <c r="K43" s="24"/>
      <c r="L43" s="113"/>
      <c r="M43" s="521"/>
      <c r="N43" s="113"/>
    </row>
    <row r="44" spans="1:14" s="112" customFormat="1">
      <c r="A44" s="9"/>
      <c r="B44" s="9"/>
      <c r="C44" s="9"/>
      <c r="D44" s="9"/>
      <c r="E44" s="9"/>
      <c r="F44" s="24"/>
      <c r="G44" s="24"/>
      <c r="H44" s="24"/>
      <c r="I44" s="24"/>
      <c r="J44" s="24"/>
      <c r="K44" s="24"/>
      <c r="L44" s="113"/>
      <c r="M44" s="521"/>
      <c r="N44" s="113"/>
    </row>
    <row r="45" spans="1:14" s="112" customFormat="1">
      <c r="A45" s="9"/>
      <c r="B45" s="9"/>
      <c r="C45" s="9"/>
      <c r="D45" s="9"/>
      <c r="E45" s="9"/>
      <c r="F45" s="24"/>
      <c r="G45" s="24"/>
      <c r="H45" s="24"/>
      <c r="I45" s="24"/>
      <c r="J45" s="24"/>
      <c r="K45" s="24"/>
      <c r="L45" s="113"/>
      <c r="M45" s="521"/>
      <c r="N45" s="113"/>
    </row>
    <row r="46" spans="1:14" s="112" customFormat="1">
      <c r="A46" s="9"/>
      <c r="B46" s="9"/>
      <c r="C46" s="9"/>
      <c r="D46" s="9"/>
      <c r="E46" s="9"/>
      <c r="F46" s="24"/>
      <c r="G46" s="24"/>
      <c r="H46" s="24"/>
      <c r="I46" s="24"/>
      <c r="J46" s="24"/>
      <c r="K46" s="24"/>
      <c r="L46" s="113"/>
      <c r="M46" s="521"/>
      <c r="N46" s="113"/>
    </row>
    <row r="47" spans="1:14" s="112" customFormat="1">
      <c r="A47" s="9"/>
      <c r="B47" s="9"/>
      <c r="C47" s="9"/>
      <c r="D47" s="9"/>
      <c r="E47" s="9"/>
      <c r="F47" s="24"/>
      <c r="G47" s="24"/>
      <c r="H47" s="24"/>
      <c r="I47" s="24"/>
      <c r="J47" s="24"/>
      <c r="K47" s="24"/>
      <c r="L47" s="113"/>
      <c r="M47" s="521"/>
      <c r="N47" s="113"/>
    </row>
    <row r="48" spans="1:14" s="112" customFormat="1">
      <c r="A48" s="9"/>
      <c r="B48" s="9"/>
      <c r="C48" s="9"/>
      <c r="D48" s="9"/>
      <c r="E48" s="9"/>
      <c r="F48" s="24"/>
      <c r="G48" s="24"/>
      <c r="H48" s="24"/>
      <c r="I48" s="24"/>
      <c r="J48" s="24"/>
      <c r="K48" s="24"/>
      <c r="L48" s="113"/>
      <c r="M48" s="521"/>
      <c r="N48" s="113"/>
    </row>
    <row r="49" spans="1:14" s="112" customFormat="1">
      <c r="A49" s="9"/>
      <c r="B49" s="9"/>
      <c r="C49" s="9"/>
      <c r="D49" s="9"/>
      <c r="E49" s="9"/>
      <c r="F49" s="24"/>
      <c r="G49" s="24"/>
      <c r="H49" s="24"/>
      <c r="I49" s="24"/>
      <c r="J49" s="24"/>
      <c r="K49" s="24"/>
      <c r="L49" s="113"/>
      <c r="M49" s="521"/>
      <c r="N49" s="113"/>
    </row>
    <row r="50" spans="1:14" s="112" customFormat="1">
      <c r="A50" s="9"/>
      <c r="B50" s="9"/>
      <c r="C50" s="9"/>
      <c r="D50" s="9"/>
      <c r="E50" s="9"/>
      <c r="F50" s="24"/>
      <c r="G50" s="24"/>
      <c r="H50" s="24"/>
      <c r="I50" s="24"/>
      <c r="J50" s="24"/>
      <c r="K50" s="24"/>
      <c r="L50" s="113"/>
      <c r="M50" s="521"/>
      <c r="N50" s="113"/>
    </row>
    <row r="51" spans="1:14" s="112" customFormat="1">
      <c r="A51" s="9"/>
      <c r="B51" s="9"/>
      <c r="C51" s="9"/>
      <c r="D51" s="9"/>
      <c r="E51" s="9"/>
      <c r="F51" s="24"/>
      <c r="G51" s="24"/>
      <c r="H51" s="24"/>
      <c r="I51" s="24"/>
      <c r="J51" s="24"/>
      <c r="K51" s="24"/>
      <c r="L51" s="113"/>
      <c r="M51" s="521"/>
      <c r="N51" s="113"/>
    </row>
    <row r="52" spans="1:14" s="112" customFormat="1">
      <c r="A52" s="9"/>
      <c r="B52" s="9"/>
      <c r="C52" s="9"/>
      <c r="D52" s="9"/>
      <c r="E52" s="9"/>
      <c r="F52" s="24"/>
      <c r="G52" s="24"/>
      <c r="H52" s="24"/>
      <c r="I52" s="24"/>
      <c r="J52" s="24"/>
      <c r="K52" s="24"/>
      <c r="L52" s="113"/>
      <c r="M52" s="521"/>
      <c r="N52" s="113"/>
    </row>
    <row r="53" spans="1:14" s="112" customFormat="1">
      <c r="A53" s="9"/>
      <c r="B53" s="9"/>
      <c r="C53" s="9"/>
      <c r="D53" s="9"/>
      <c r="E53" s="9"/>
      <c r="F53" s="24"/>
      <c r="G53" s="24"/>
      <c r="H53" s="24"/>
      <c r="I53" s="24"/>
      <c r="J53" s="24"/>
      <c r="K53" s="24"/>
      <c r="L53" s="113"/>
      <c r="M53" s="521"/>
      <c r="N53" s="113"/>
    </row>
    <row r="54" spans="1:14" s="112" customFormat="1">
      <c r="A54" s="9"/>
      <c r="B54" s="9"/>
      <c r="C54" s="9"/>
      <c r="D54" s="9"/>
      <c r="E54" s="9"/>
      <c r="F54" s="24"/>
      <c r="G54" s="24"/>
      <c r="H54" s="24"/>
      <c r="I54" s="24"/>
      <c r="J54" s="24"/>
      <c r="K54" s="24"/>
      <c r="L54" s="113"/>
      <c r="M54" s="521"/>
      <c r="N54" s="113"/>
    </row>
    <row r="55" spans="1:14" s="112" customFormat="1">
      <c r="A55" s="9"/>
      <c r="B55" s="9"/>
      <c r="C55" s="9"/>
      <c r="D55" s="9"/>
      <c r="E55" s="9"/>
      <c r="F55" s="24"/>
      <c r="G55" s="24"/>
      <c r="H55" s="24"/>
      <c r="I55" s="24"/>
      <c r="J55" s="24"/>
      <c r="K55" s="24"/>
      <c r="L55" s="113"/>
      <c r="M55" s="521"/>
      <c r="N55" s="113"/>
    </row>
    <row r="56" spans="1:14" s="112" customFormat="1">
      <c r="A56" s="9"/>
      <c r="B56" s="9"/>
      <c r="C56" s="9"/>
      <c r="D56" s="9"/>
      <c r="E56" s="9"/>
      <c r="F56" s="24"/>
      <c r="G56" s="24"/>
      <c r="H56" s="24"/>
      <c r="I56" s="24"/>
      <c r="J56" s="24"/>
      <c r="K56" s="24"/>
      <c r="L56" s="113"/>
      <c r="M56" s="521"/>
      <c r="N56" s="113"/>
    </row>
    <row r="57" spans="1:14">
      <c r="A57" s="9"/>
      <c r="B57" s="9"/>
      <c r="C57" s="9"/>
      <c r="D57" s="9"/>
      <c r="E57" s="9"/>
      <c r="F57" s="24"/>
      <c r="G57" s="24"/>
      <c r="H57" s="24"/>
      <c r="I57" s="24"/>
      <c r="J57" s="24"/>
      <c r="K57" s="24"/>
      <c r="L57" s="69"/>
      <c r="M57" s="335"/>
      <c r="N57" s="69"/>
    </row>
    <row r="58" spans="1:14">
      <c r="A58" s="9"/>
      <c r="B58" s="9"/>
      <c r="C58" s="9"/>
      <c r="D58" s="9"/>
      <c r="E58" s="9"/>
      <c r="F58" s="24"/>
      <c r="G58" s="24"/>
      <c r="H58" s="24"/>
      <c r="I58" s="24"/>
      <c r="J58" s="24"/>
      <c r="K58" s="24"/>
      <c r="L58" s="69"/>
      <c r="M58" s="335"/>
      <c r="N58" s="69"/>
    </row>
    <row r="59" spans="1:14">
      <c r="A59" s="9"/>
      <c r="B59" s="9"/>
      <c r="C59" s="9"/>
      <c r="D59" s="9"/>
      <c r="E59" s="9"/>
      <c r="F59" s="24"/>
      <c r="G59" s="24"/>
      <c r="H59" s="24"/>
      <c r="I59" s="24"/>
      <c r="J59" s="24"/>
      <c r="K59" s="24"/>
      <c r="L59" s="69"/>
      <c r="M59" s="335"/>
      <c r="N59" s="69"/>
    </row>
    <row r="60" spans="1:14">
      <c r="A60" s="9"/>
      <c r="B60" s="9"/>
      <c r="C60" s="9"/>
      <c r="D60" s="9"/>
      <c r="E60" s="9"/>
      <c r="F60" s="24"/>
      <c r="G60" s="24"/>
      <c r="H60" s="24"/>
      <c r="I60" s="24"/>
      <c r="J60" s="24"/>
      <c r="K60" s="24"/>
      <c r="L60" s="69"/>
      <c r="M60" s="335"/>
      <c r="N60" s="69"/>
    </row>
    <row r="61" spans="1:14">
      <c r="A61" s="9"/>
      <c r="B61" s="9"/>
      <c r="C61" s="9"/>
      <c r="D61" s="9"/>
      <c r="E61" s="9"/>
      <c r="F61" s="24"/>
      <c r="G61" s="24"/>
      <c r="H61" s="24"/>
      <c r="I61" s="24"/>
      <c r="J61" s="24"/>
      <c r="K61" s="24"/>
      <c r="L61" s="69"/>
      <c r="M61" s="335"/>
      <c r="N61" s="69"/>
    </row>
    <row r="62" spans="1:14">
      <c r="A62" s="9"/>
      <c r="B62" s="9"/>
      <c r="C62" s="9"/>
      <c r="D62" s="9"/>
      <c r="E62" s="9"/>
      <c r="F62" s="24"/>
      <c r="G62" s="24"/>
      <c r="H62" s="24"/>
      <c r="I62" s="24"/>
      <c r="J62" s="24"/>
      <c r="K62" s="24"/>
      <c r="L62" s="69"/>
      <c r="M62" s="335"/>
      <c r="N62" s="69"/>
    </row>
    <row r="63" spans="1:14">
      <c r="A63" s="9"/>
      <c r="B63" s="9"/>
      <c r="C63" s="9"/>
      <c r="D63" s="9"/>
      <c r="E63" s="9"/>
      <c r="F63" s="24"/>
      <c r="G63" s="24"/>
      <c r="H63" s="24"/>
      <c r="I63" s="24"/>
      <c r="J63" s="24"/>
      <c r="K63" s="24"/>
      <c r="L63" s="69"/>
      <c r="M63" s="335"/>
      <c r="N63" s="69"/>
    </row>
    <row r="64" spans="1:14">
      <c r="A64" s="9"/>
      <c r="B64" s="9"/>
      <c r="C64" s="9"/>
      <c r="D64" s="9"/>
      <c r="E64" s="9"/>
      <c r="F64" s="24"/>
      <c r="G64" s="24"/>
      <c r="H64" s="24"/>
      <c r="I64" s="24"/>
      <c r="J64" s="24"/>
      <c r="K64" s="24"/>
      <c r="L64" s="69"/>
      <c r="M64" s="335"/>
      <c r="N64" s="69"/>
    </row>
    <row r="65" spans="1:14">
      <c r="A65" s="9"/>
      <c r="B65" s="9"/>
      <c r="C65" s="9"/>
      <c r="D65" s="9"/>
      <c r="E65" s="9"/>
      <c r="F65" s="24"/>
      <c r="G65" s="24"/>
      <c r="H65" s="24"/>
      <c r="I65" s="24"/>
      <c r="J65" s="24"/>
      <c r="K65" s="24"/>
      <c r="L65" s="69"/>
      <c r="M65" s="335"/>
      <c r="N65" s="69"/>
    </row>
    <row r="66" spans="1:14">
      <c r="A66" s="9"/>
      <c r="B66" s="9"/>
      <c r="C66" s="9"/>
      <c r="D66" s="9"/>
      <c r="E66" s="9"/>
      <c r="F66" s="24"/>
      <c r="G66" s="24"/>
      <c r="H66" s="24"/>
      <c r="I66" s="24"/>
      <c r="J66" s="24"/>
      <c r="K66" s="24"/>
      <c r="L66" s="69"/>
      <c r="M66" s="335"/>
      <c r="N66" s="69"/>
    </row>
    <row r="67" spans="1:14">
      <c r="A67" s="9"/>
      <c r="B67" s="9"/>
      <c r="C67" s="9"/>
      <c r="D67" s="9"/>
      <c r="E67" s="9"/>
      <c r="F67" s="24"/>
      <c r="G67" s="24"/>
      <c r="H67" s="24"/>
      <c r="I67" s="24"/>
      <c r="J67" s="24"/>
      <c r="K67" s="24"/>
      <c r="L67" s="69"/>
      <c r="M67" s="335"/>
      <c r="N67" s="69"/>
    </row>
    <row r="68" spans="1:14">
      <c r="A68" s="9"/>
      <c r="B68" s="9"/>
      <c r="C68" s="9"/>
      <c r="D68" s="9"/>
      <c r="E68" s="9"/>
      <c r="F68" s="24"/>
      <c r="G68" s="24"/>
      <c r="H68" s="24"/>
      <c r="I68" s="24"/>
      <c r="J68" s="24"/>
      <c r="K68" s="24"/>
      <c r="L68" s="69"/>
      <c r="M68" s="335"/>
      <c r="N68" s="69"/>
    </row>
    <row r="69" spans="1:14">
      <c r="A69" s="9"/>
      <c r="B69" s="9"/>
      <c r="C69" s="9"/>
      <c r="D69" s="9"/>
      <c r="E69" s="9"/>
      <c r="F69" s="24"/>
      <c r="G69" s="24"/>
      <c r="H69" s="24"/>
      <c r="I69" s="24"/>
      <c r="J69" s="24"/>
      <c r="K69" s="24"/>
      <c r="L69" s="69"/>
      <c r="M69" s="335"/>
      <c r="N69" s="69"/>
    </row>
    <row r="70" spans="1:14">
      <c r="A70" s="9"/>
      <c r="B70" s="9"/>
      <c r="C70" s="9"/>
      <c r="D70" s="9"/>
      <c r="E70" s="9"/>
      <c r="F70" s="24"/>
      <c r="G70" s="24"/>
      <c r="H70" s="24"/>
      <c r="I70" s="24"/>
      <c r="J70" s="24"/>
      <c r="K70" s="24"/>
      <c r="L70" s="69"/>
      <c r="M70" s="335"/>
      <c r="N70" s="69"/>
    </row>
    <row r="71" spans="1:14">
      <c r="A71" s="9"/>
      <c r="B71" s="9"/>
      <c r="C71" s="9"/>
      <c r="D71" s="9"/>
      <c r="E71" s="9"/>
      <c r="F71" s="24"/>
      <c r="G71" s="24"/>
      <c r="H71" s="24"/>
      <c r="I71" s="24"/>
      <c r="J71" s="24"/>
      <c r="K71" s="24"/>
      <c r="L71" s="69"/>
      <c r="M71" s="335"/>
      <c r="N71" s="69"/>
    </row>
    <row r="72" spans="1:14">
      <c r="A72" s="9"/>
      <c r="B72" s="9"/>
      <c r="C72" s="9"/>
      <c r="D72" s="9"/>
      <c r="E72" s="9"/>
      <c r="F72" s="24"/>
      <c r="G72" s="24"/>
      <c r="H72" s="24"/>
      <c r="I72" s="24"/>
      <c r="J72" s="24"/>
      <c r="K72" s="24"/>
      <c r="L72" s="69"/>
      <c r="M72" s="335"/>
      <c r="N72" s="69"/>
    </row>
    <row r="73" spans="1:14">
      <c r="A73" s="9"/>
      <c r="B73" s="9"/>
      <c r="C73" s="9"/>
      <c r="D73" s="9"/>
      <c r="E73" s="9"/>
      <c r="F73" s="24"/>
      <c r="G73" s="24"/>
      <c r="H73" s="24"/>
      <c r="I73" s="24"/>
      <c r="J73" s="24"/>
      <c r="K73" s="24"/>
      <c r="L73" s="69"/>
      <c r="M73" s="335"/>
      <c r="N73" s="69"/>
    </row>
    <row r="74" spans="1:14">
      <c r="A74" s="9"/>
      <c r="B74" s="9"/>
      <c r="C74" s="9"/>
      <c r="D74" s="9"/>
      <c r="E74" s="9"/>
      <c r="F74" s="24"/>
      <c r="G74" s="24"/>
      <c r="H74" s="24"/>
      <c r="I74" s="24"/>
      <c r="J74" s="24"/>
      <c r="K74" s="24"/>
      <c r="L74" s="69"/>
      <c r="M74" s="335"/>
      <c r="N74" s="69"/>
    </row>
    <row r="75" spans="1:14">
      <c r="A75" s="9"/>
      <c r="B75" s="9"/>
      <c r="C75" s="9"/>
      <c r="D75" s="9"/>
      <c r="E75" s="9"/>
      <c r="F75" s="24"/>
      <c r="G75" s="24"/>
      <c r="H75" s="24"/>
      <c r="I75" s="24"/>
      <c r="J75" s="24"/>
      <c r="K75" s="24"/>
      <c r="L75" s="69"/>
      <c r="M75" s="335"/>
      <c r="N75" s="69"/>
    </row>
    <row r="76" spans="1:14">
      <c r="A76" s="9"/>
      <c r="B76" s="9"/>
      <c r="C76" s="9"/>
      <c r="D76" s="9"/>
      <c r="E76" s="9"/>
      <c r="F76" s="24"/>
      <c r="G76" s="24"/>
      <c r="H76" s="24"/>
      <c r="I76" s="24"/>
      <c r="J76" s="24"/>
      <c r="K76" s="24"/>
      <c r="L76" s="69"/>
      <c r="M76" s="335"/>
      <c r="N76" s="69"/>
    </row>
    <row r="77" spans="1:14">
      <c r="A77" s="9"/>
      <c r="B77" s="9"/>
      <c r="C77" s="9"/>
      <c r="D77" s="9"/>
      <c r="E77" s="9"/>
      <c r="F77" s="24"/>
      <c r="G77" s="24"/>
      <c r="H77" s="24"/>
      <c r="I77" s="24"/>
      <c r="J77" s="24"/>
      <c r="K77" s="24"/>
      <c r="L77" s="69"/>
      <c r="M77" s="335"/>
      <c r="N77" s="69"/>
    </row>
    <row r="78" spans="1:14">
      <c r="A78" s="9"/>
      <c r="B78" s="9"/>
      <c r="C78" s="9"/>
      <c r="D78" s="9"/>
      <c r="E78" s="9"/>
      <c r="F78" s="24"/>
      <c r="G78" s="24"/>
      <c r="H78" s="24"/>
      <c r="I78" s="24"/>
      <c r="J78" s="24"/>
      <c r="K78" s="24"/>
      <c r="L78" s="69"/>
      <c r="M78" s="335"/>
      <c r="N78" s="69"/>
    </row>
    <row r="79" spans="1:14">
      <c r="A79" s="9"/>
      <c r="B79" s="9"/>
      <c r="C79" s="9"/>
      <c r="D79" s="9"/>
      <c r="E79" s="9"/>
      <c r="F79" s="24"/>
      <c r="G79" s="24"/>
      <c r="H79" s="24"/>
      <c r="I79" s="24"/>
      <c r="J79" s="24"/>
      <c r="K79" s="24"/>
      <c r="L79" s="69"/>
      <c r="M79" s="335"/>
      <c r="N79" s="69"/>
    </row>
    <row r="80" spans="1:14">
      <c r="A80" s="9"/>
      <c r="B80" s="9"/>
      <c r="C80" s="9"/>
      <c r="D80" s="9"/>
      <c r="E80" s="9"/>
      <c r="F80" s="24"/>
      <c r="G80" s="24"/>
      <c r="H80" s="24"/>
      <c r="I80" s="24"/>
      <c r="J80" s="24"/>
      <c r="K80" s="24"/>
      <c r="L80" s="69"/>
      <c r="M80" s="335"/>
      <c r="N80" s="69"/>
    </row>
    <row r="81" spans="1:14">
      <c r="A81" s="9"/>
      <c r="B81" s="9"/>
      <c r="C81" s="9"/>
      <c r="D81" s="9"/>
      <c r="E81" s="9"/>
      <c r="F81" s="24"/>
      <c r="G81" s="24"/>
      <c r="H81" s="24"/>
      <c r="I81" s="24"/>
      <c r="J81" s="24"/>
      <c r="K81" s="24"/>
      <c r="L81" s="69"/>
      <c r="M81" s="335"/>
      <c r="N81" s="69"/>
    </row>
    <row r="82" spans="1:14">
      <c r="A82" s="9"/>
      <c r="B82" s="9"/>
      <c r="C82" s="9"/>
      <c r="D82" s="9"/>
      <c r="E82" s="9"/>
      <c r="F82" s="24"/>
      <c r="G82" s="24"/>
      <c r="H82" s="24"/>
      <c r="I82" s="24"/>
      <c r="J82" s="24"/>
      <c r="K82" s="24"/>
      <c r="L82" s="69"/>
      <c r="M82" s="335"/>
      <c r="N82" s="69"/>
    </row>
    <row r="83" spans="1:14">
      <c r="A83" s="9"/>
      <c r="B83" s="9"/>
      <c r="C83" s="9"/>
      <c r="D83" s="9"/>
      <c r="E83" s="9"/>
      <c r="F83" s="24"/>
      <c r="G83" s="24"/>
      <c r="H83" s="24"/>
      <c r="I83" s="24"/>
      <c r="J83" s="24"/>
      <c r="K83" s="24"/>
      <c r="L83" s="69"/>
      <c r="M83" s="335"/>
      <c r="N83" s="69"/>
    </row>
    <row r="84" spans="1:14">
      <c r="A84" s="9"/>
      <c r="B84" s="9"/>
      <c r="C84" s="9"/>
      <c r="D84" s="9"/>
      <c r="E84" s="9"/>
      <c r="F84" s="24"/>
      <c r="G84" s="24"/>
      <c r="H84" s="24"/>
      <c r="I84" s="24"/>
      <c r="J84" s="24"/>
      <c r="K84" s="24"/>
      <c r="L84" s="69"/>
      <c r="M84" s="335"/>
      <c r="N84" s="69"/>
    </row>
    <row r="85" spans="1:14">
      <c r="A85" s="9"/>
      <c r="B85" s="9"/>
      <c r="C85" s="9"/>
      <c r="D85" s="9"/>
      <c r="E85" s="9"/>
      <c r="F85" s="24"/>
      <c r="G85" s="24"/>
      <c r="H85" s="24"/>
      <c r="I85" s="24"/>
      <c r="J85" s="24"/>
      <c r="K85" s="24"/>
      <c r="L85" s="69"/>
      <c r="M85" s="335"/>
      <c r="N85" s="69"/>
    </row>
    <row r="86" spans="1:14">
      <c r="A86" s="9"/>
      <c r="B86" s="9"/>
      <c r="C86" s="9"/>
      <c r="D86" s="9"/>
      <c r="E86" s="9"/>
      <c r="F86" s="24"/>
      <c r="G86" s="24"/>
      <c r="H86" s="24"/>
      <c r="I86" s="24"/>
      <c r="J86" s="24"/>
      <c r="K86" s="24"/>
      <c r="L86" s="69"/>
      <c r="M86" s="335"/>
      <c r="N86" s="69"/>
    </row>
    <row r="87" spans="1:14">
      <c r="A87" s="9"/>
      <c r="B87" s="9"/>
      <c r="C87" s="9"/>
      <c r="D87" s="9"/>
      <c r="E87" s="9"/>
      <c r="F87" s="24"/>
      <c r="G87" s="24"/>
      <c r="H87" s="24"/>
      <c r="I87" s="24"/>
      <c r="J87" s="24"/>
      <c r="K87" s="24"/>
      <c r="L87" s="69"/>
      <c r="M87" s="335"/>
      <c r="N87" s="69"/>
    </row>
    <row r="88" spans="1:14">
      <c r="A88" s="9"/>
      <c r="B88" s="9"/>
      <c r="C88" s="9"/>
      <c r="D88" s="9"/>
      <c r="E88" s="9"/>
      <c r="F88" s="24"/>
      <c r="G88" s="24"/>
      <c r="H88" s="24"/>
      <c r="I88" s="24"/>
      <c r="J88" s="24"/>
      <c r="K88" s="24"/>
      <c r="L88" s="69"/>
      <c r="M88" s="335"/>
      <c r="N88" s="69"/>
    </row>
    <row r="89" spans="1:14">
      <c r="A89" s="9"/>
      <c r="B89" s="9"/>
      <c r="C89" s="9"/>
      <c r="D89" s="9"/>
      <c r="E89" s="9"/>
      <c r="F89" s="24"/>
      <c r="G89" s="24"/>
      <c r="H89" s="24"/>
      <c r="I89" s="24"/>
      <c r="J89" s="24"/>
      <c r="K89" s="24"/>
      <c r="L89" s="69"/>
      <c r="M89" s="335"/>
      <c r="N89" s="69"/>
    </row>
    <row r="90" spans="1:14">
      <c r="A90" s="9"/>
      <c r="B90" s="9"/>
      <c r="C90" s="9"/>
      <c r="D90" s="9"/>
      <c r="E90" s="9"/>
      <c r="F90" s="24"/>
      <c r="G90" s="24"/>
      <c r="H90" s="24"/>
      <c r="I90" s="24"/>
      <c r="J90" s="24"/>
      <c r="K90" s="24"/>
      <c r="L90" s="69"/>
      <c r="M90" s="335"/>
      <c r="N90" s="69"/>
    </row>
    <row r="91" spans="1:14">
      <c r="A91" s="9"/>
      <c r="B91" s="9"/>
      <c r="C91" s="9"/>
      <c r="D91" s="9"/>
      <c r="E91" s="9"/>
      <c r="F91" s="24"/>
      <c r="G91" s="24"/>
      <c r="H91" s="24"/>
      <c r="I91" s="24"/>
      <c r="J91" s="24"/>
      <c r="K91" s="24"/>
      <c r="L91" s="69"/>
      <c r="M91" s="335"/>
      <c r="N91" s="69"/>
    </row>
    <row r="92" spans="1:14">
      <c r="A92" s="9"/>
      <c r="B92" s="9"/>
      <c r="C92" s="9"/>
      <c r="D92" s="9"/>
      <c r="E92" s="9"/>
      <c r="F92" s="24"/>
      <c r="G92" s="24"/>
      <c r="H92" s="24"/>
      <c r="I92" s="24"/>
      <c r="J92" s="24"/>
      <c r="K92" s="24"/>
      <c r="L92" s="69"/>
      <c r="M92" s="335"/>
      <c r="N92" s="69"/>
    </row>
    <row r="93" spans="1:14">
      <c r="A93" s="9"/>
      <c r="B93" s="9"/>
      <c r="C93" s="9"/>
      <c r="D93" s="9"/>
      <c r="E93" s="9"/>
      <c r="F93" s="24"/>
      <c r="G93" s="24"/>
      <c r="H93" s="24"/>
      <c r="I93" s="24"/>
      <c r="J93" s="24"/>
      <c r="K93" s="24"/>
      <c r="L93" s="69"/>
      <c r="M93" s="335"/>
      <c r="N93" s="69"/>
    </row>
    <row r="94" spans="1:14">
      <c r="A94" s="9"/>
      <c r="B94" s="9"/>
      <c r="C94" s="9"/>
      <c r="D94" s="9"/>
      <c r="E94" s="9"/>
      <c r="F94" s="24"/>
      <c r="G94" s="24"/>
      <c r="H94" s="24"/>
      <c r="I94" s="24"/>
      <c r="J94" s="24"/>
      <c r="K94" s="24"/>
      <c r="L94" s="69"/>
      <c r="M94" s="335"/>
      <c r="N94" s="69"/>
    </row>
    <row r="95" spans="1:14">
      <c r="A95" s="9"/>
      <c r="B95" s="9"/>
      <c r="C95" s="9"/>
      <c r="D95" s="9"/>
      <c r="E95" s="9"/>
      <c r="F95" s="24"/>
      <c r="G95" s="24"/>
      <c r="H95" s="24"/>
      <c r="I95" s="24"/>
      <c r="J95" s="24"/>
      <c r="K95" s="24"/>
      <c r="L95" s="69"/>
      <c r="M95" s="335"/>
      <c r="N95" s="69"/>
    </row>
    <row r="96" spans="1:14">
      <c r="A96" s="9"/>
      <c r="B96" s="9"/>
      <c r="C96" s="9"/>
      <c r="D96" s="9"/>
      <c r="E96" s="9"/>
      <c r="F96" s="24"/>
      <c r="G96" s="24"/>
      <c r="H96" s="24"/>
      <c r="I96" s="24"/>
      <c r="J96" s="24"/>
      <c r="K96" s="24"/>
      <c r="L96" s="69"/>
      <c r="M96" s="335"/>
      <c r="N96" s="69"/>
    </row>
    <row r="97" spans="1:14">
      <c r="A97" s="9"/>
      <c r="B97" s="9"/>
      <c r="C97" s="9"/>
      <c r="D97" s="9"/>
      <c r="E97" s="9"/>
      <c r="F97" s="24"/>
      <c r="G97" s="24"/>
      <c r="H97" s="24"/>
      <c r="I97" s="24"/>
      <c r="J97" s="24"/>
      <c r="K97" s="24"/>
      <c r="L97" s="69"/>
      <c r="M97" s="335"/>
      <c r="N97" s="69"/>
    </row>
    <row r="98" spans="1:14">
      <c r="A98" s="9"/>
      <c r="B98" s="9"/>
      <c r="C98" s="9"/>
      <c r="D98" s="9"/>
      <c r="E98" s="9"/>
      <c r="F98" s="24"/>
      <c r="G98" s="24"/>
      <c r="H98" s="24"/>
      <c r="I98" s="24"/>
      <c r="J98" s="24"/>
      <c r="K98" s="24"/>
      <c r="L98" s="69"/>
      <c r="M98" s="335"/>
      <c r="N98" s="69"/>
    </row>
    <row r="99" spans="1:14">
      <c r="A99" s="9"/>
      <c r="B99" s="9"/>
      <c r="C99" s="9"/>
      <c r="D99" s="9"/>
      <c r="E99" s="9"/>
      <c r="F99" s="24"/>
      <c r="G99" s="24"/>
      <c r="H99" s="24"/>
      <c r="I99" s="24"/>
      <c r="J99" s="24"/>
      <c r="K99" s="24"/>
      <c r="L99" s="69"/>
      <c r="M99" s="335"/>
      <c r="N99" s="69"/>
    </row>
    <row r="100" spans="1:14">
      <c r="A100" s="9"/>
      <c r="B100" s="9"/>
      <c r="C100" s="9"/>
      <c r="D100" s="9"/>
      <c r="E100" s="9"/>
      <c r="F100" s="9"/>
      <c r="G100" s="9"/>
      <c r="H100" s="9"/>
      <c r="I100" s="9"/>
      <c r="J100" s="9"/>
      <c r="K100" s="9"/>
      <c r="L100" s="69"/>
      <c r="M100" s="335"/>
      <c r="N100" s="69"/>
    </row>
    <row r="101" spans="1:14">
      <c r="A101" s="9"/>
      <c r="B101" s="9"/>
      <c r="C101" s="9"/>
      <c r="D101" s="9"/>
      <c r="E101" s="9"/>
      <c r="F101" s="9"/>
      <c r="G101" s="9"/>
      <c r="H101" s="9"/>
      <c r="I101" s="9"/>
      <c r="J101" s="9"/>
      <c r="K101" s="9"/>
      <c r="L101" s="69"/>
      <c r="M101" s="335"/>
      <c r="N101" s="69"/>
    </row>
    <row r="102" spans="1:14">
      <c r="A102" s="9"/>
      <c r="B102" s="9"/>
      <c r="C102" s="9"/>
      <c r="D102" s="9"/>
      <c r="E102" s="9"/>
      <c r="F102" s="9"/>
      <c r="G102" s="9"/>
      <c r="H102" s="9"/>
      <c r="I102" s="9"/>
      <c r="J102" s="9"/>
      <c r="K102" s="9"/>
      <c r="L102" s="69"/>
      <c r="M102" s="335"/>
      <c r="N102" s="69"/>
    </row>
    <row r="103" spans="1:14">
      <c r="A103" s="9"/>
      <c r="B103" s="9"/>
      <c r="C103" s="9"/>
      <c r="D103" s="9"/>
      <c r="E103" s="9"/>
      <c r="F103" s="9"/>
      <c r="G103" s="9"/>
      <c r="H103" s="9"/>
      <c r="I103" s="9"/>
      <c r="J103" s="9"/>
      <c r="K103" s="9"/>
      <c r="L103" s="69"/>
      <c r="M103" s="335"/>
      <c r="N103" s="69"/>
    </row>
    <row r="104" spans="1:14">
      <c r="A104" s="9"/>
      <c r="B104" s="9"/>
      <c r="C104" s="9"/>
      <c r="D104" s="9"/>
      <c r="E104" s="9"/>
      <c r="F104" s="9"/>
      <c r="G104" s="9"/>
      <c r="H104" s="9"/>
      <c r="I104" s="9"/>
      <c r="J104" s="9"/>
      <c r="K104" s="9"/>
      <c r="L104" s="69"/>
      <c r="M104" s="335"/>
      <c r="N104" s="69"/>
    </row>
    <row r="105" spans="1:14">
      <c r="A105" s="9"/>
      <c r="B105" s="9"/>
      <c r="C105" s="9"/>
      <c r="D105" s="9"/>
      <c r="E105" s="9"/>
      <c r="F105" s="9"/>
      <c r="G105" s="9"/>
      <c r="H105" s="9"/>
      <c r="I105" s="9"/>
      <c r="J105" s="9"/>
      <c r="K105" s="9"/>
      <c r="L105" s="69"/>
      <c r="M105" s="335"/>
      <c r="N105" s="69"/>
    </row>
    <row r="106" spans="1:14">
      <c r="A106" s="9"/>
      <c r="B106" s="9"/>
      <c r="C106" s="9"/>
      <c r="D106" s="9"/>
      <c r="E106" s="9"/>
      <c r="F106" s="9"/>
      <c r="G106" s="9"/>
      <c r="H106" s="9"/>
      <c r="I106" s="9"/>
      <c r="J106" s="9"/>
      <c r="K106" s="9"/>
      <c r="L106" s="69"/>
      <c r="M106" s="335"/>
      <c r="N106" s="69"/>
    </row>
    <row r="107" spans="1:14">
      <c r="A107" s="9"/>
      <c r="B107" s="9"/>
      <c r="C107" s="9"/>
      <c r="D107" s="9"/>
      <c r="E107" s="9"/>
      <c r="F107" s="9"/>
      <c r="G107" s="9"/>
      <c r="H107" s="9"/>
      <c r="I107" s="9"/>
      <c r="J107" s="9"/>
      <c r="K107" s="9"/>
      <c r="L107" s="69"/>
      <c r="M107" s="335"/>
      <c r="N107" s="69"/>
    </row>
    <row r="108" spans="1:14">
      <c r="A108" s="9"/>
      <c r="B108" s="9"/>
      <c r="C108" s="9"/>
      <c r="D108" s="9"/>
      <c r="E108" s="9"/>
      <c r="F108" s="9"/>
      <c r="G108" s="9"/>
      <c r="H108" s="9"/>
      <c r="I108" s="9"/>
      <c r="J108" s="9"/>
      <c r="K108" s="9"/>
      <c r="L108" s="69"/>
      <c r="M108" s="335"/>
      <c r="N108" s="69"/>
    </row>
    <row r="109" spans="1:14">
      <c r="A109" s="9"/>
      <c r="B109" s="9"/>
      <c r="C109" s="9"/>
      <c r="D109" s="9"/>
      <c r="E109" s="9"/>
      <c r="F109" s="9"/>
      <c r="G109" s="9"/>
      <c r="H109" s="9"/>
      <c r="I109" s="9"/>
      <c r="J109" s="9"/>
      <c r="K109" s="9"/>
      <c r="L109" s="69"/>
      <c r="M109" s="335"/>
      <c r="N109" s="69"/>
    </row>
    <row r="110" spans="1:14">
      <c r="A110" s="9"/>
      <c r="B110" s="9"/>
      <c r="C110" s="9"/>
      <c r="D110" s="9"/>
      <c r="E110" s="9"/>
      <c r="F110" s="9"/>
      <c r="G110" s="9"/>
      <c r="H110" s="9"/>
      <c r="I110" s="9"/>
      <c r="J110" s="9"/>
      <c r="K110" s="9"/>
      <c r="L110" s="69"/>
      <c r="M110" s="335"/>
      <c r="N110" s="69"/>
    </row>
    <row r="111" spans="1:14">
      <c r="A111" s="9"/>
      <c r="B111" s="9"/>
      <c r="C111" s="9"/>
      <c r="D111" s="9"/>
      <c r="E111" s="9"/>
      <c r="F111" s="9"/>
      <c r="G111" s="9"/>
      <c r="H111" s="9"/>
      <c r="I111" s="9"/>
      <c r="J111" s="9"/>
      <c r="K111" s="9"/>
      <c r="L111" s="69"/>
      <c r="M111" s="335"/>
      <c r="N111" s="69"/>
    </row>
    <row r="112" spans="1:14">
      <c r="A112" s="9"/>
      <c r="B112" s="9"/>
      <c r="C112" s="9"/>
      <c r="D112" s="9"/>
      <c r="E112" s="9"/>
      <c r="F112" s="9"/>
      <c r="G112" s="9"/>
      <c r="H112" s="9"/>
      <c r="I112" s="9"/>
      <c r="J112" s="9"/>
      <c r="K112" s="9"/>
      <c r="L112" s="69"/>
      <c r="M112" s="335"/>
      <c r="N112" s="69"/>
    </row>
    <row r="113" spans="1:14">
      <c r="A113" s="9"/>
      <c r="B113" s="9"/>
      <c r="C113" s="9"/>
      <c r="D113" s="9"/>
      <c r="E113" s="9"/>
      <c r="F113" s="9"/>
      <c r="G113" s="9"/>
      <c r="H113" s="9"/>
      <c r="I113" s="9"/>
      <c r="J113" s="9"/>
      <c r="K113" s="9"/>
      <c r="L113" s="69"/>
      <c r="M113" s="335"/>
      <c r="N113" s="69"/>
    </row>
    <row r="114" spans="1:14">
      <c r="A114" s="9"/>
      <c r="B114" s="9"/>
      <c r="C114" s="9"/>
      <c r="D114" s="9"/>
      <c r="E114" s="9"/>
      <c r="F114" s="9"/>
      <c r="G114" s="9"/>
      <c r="H114" s="9"/>
      <c r="I114" s="9"/>
      <c r="J114" s="9"/>
      <c r="K114" s="9"/>
    </row>
    <row r="115" spans="1:14">
      <c r="A115" s="9"/>
      <c r="B115" s="9"/>
      <c r="C115" s="9"/>
      <c r="D115" s="9"/>
      <c r="E115" s="9"/>
      <c r="F115" s="9"/>
      <c r="G115" s="9"/>
      <c r="H115" s="9"/>
      <c r="I115" s="9"/>
      <c r="J115" s="9"/>
      <c r="K115" s="9"/>
    </row>
    <row r="116" spans="1:14">
      <c r="A116" s="9"/>
      <c r="B116" s="9"/>
      <c r="C116" s="9"/>
      <c r="D116" s="9"/>
      <c r="E116" s="9"/>
      <c r="F116" s="9"/>
      <c r="G116" s="9"/>
      <c r="H116" s="9"/>
      <c r="I116" s="9"/>
      <c r="J116" s="9"/>
      <c r="K116" s="9"/>
    </row>
    <row r="117" spans="1:14">
      <c r="A117" s="9"/>
      <c r="B117" s="9"/>
      <c r="C117" s="9"/>
      <c r="D117" s="9"/>
      <c r="E117" s="9"/>
      <c r="F117" s="9"/>
      <c r="G117" s="9"/>
      <c r="H117" s="9"/>
      <c r="I117" s="9"/>
      <c r="J117" s="9"/>
      <c r="K117" s="9"/>
    </row>
    <row r="118" spans="1:14">
      <c r="A118" s="9"/>
      <c r="B118" s="9"/>
      <c r="C118" s="9"/>
      <c r="D118" s="9"/>
      <c r="E118" s="9"/>
      <c r="F118" s="9"/>
      <c r="G118" s="9"/>
      <c r="H118" s="9"/>
      <c r="I118" s="9"/>
      <c r="J118" s="9"/>
      <c r="K118" s="9"/>
    </row>
    <row r="119" spans="1:14">
      <c r="A119" s="9"/>
      <c r="B119" s="9"/>
      <c r="C119" s="9"/>
      <c r="D119" s="9"/>
      <c r="E119" s="9"/>
      <c r="F119" s="9"/>
      <c r="G119" s="9"/>
      <c r="H119" s="9"/>
      <c r="I119" s="9"/>
      <c r="J119" s="9"/>
      <c r="K119" s="9"/>
    </row>
    <row r="120" spans="1:14">
      <c r="A120" s="9"/>
      <c r="B120" s="9"/>
      <c r="C120" s="9"/>
      <c r="D120" s="9"/>
      <c r="E120" s="9"/>
      <c r="F120" s="9"/>
      <c r="G120" s="9"/>
      <c r="H120" s="9"/>
      <c r="I120" s="9"/>
      <c r="J120" s="9"/>
      <c r="K120" s="9"/>
    </row>
    <row r="121" spans="1:14">
      <c r="A121" s="9"/>
      <c r="B121" s="9"/>
      <c r="C121" s="9"/>
      <c r="D121" s="9"/>
      <c r="E121" s="9"/>
      <c r="F121" s="9"/>
      <c r="G121" s="9"/>
      <c r="H121" s="9"/>
      <c r="I121" s="9"/>
      <c r="J121" s="9"/>
      <c r="K121" s="9"/>
    </row>
    <row r="122" spans="1:14">
      <c r="A122" s="9"/>
      <c r="B122" s="9"/>
      <c r="C122" s="9"/>
      <c r="D122" s="9"/>
      <c r="E122" s="9"/>
      <c r="F122" s="9"/>
      <c r="G122" s="9"/>
      <c r="H122" s="9"/>
      <c r="I122" s="9"/>
      <c r="J122" s="9"/>
      <c r="K122" s="9"/>
    </row>
    <row r="123" spans="1:14">
      <c r="A123" s="9"/>
      <c r="B123" s="9"/>
      <c r="C123" s="9"/>
      <c r="D123" s="9"/>
      <c r="E123" s="9"/>
      <c r="F123" s="9"/>
      <c r="G123" s="9"/>
      <c r="H123" s="9"/>
      <c r="I123" s="9"/>
      <c r="J123" s="9"/>
      <c r="K123" s="9"/>
    </row>
    <row r="124" spans="1:14">
      <c r="A124" s="9"/>
      <c r="B124" s="9"/>
      <c r="C124" s="9"/>
      <c r="D124" s="9"/>
      <c r="E124" s="9"/>
      <c r="F124" s="9"/>
      <c r="G124" s="9"/>
      <c r="H124" s="9"/>
      <c r="I124" s="9"/>
      <c r="J124" s="9"/>
      <c r="K124" s="9"/>
    </row>
    <row r="125" spans="1:14">
      <c r="A125" s="9"/>
      <c r="B125" s="9"/>
      <c r="C125" s="9"/>
      <c r="D125" s="9"/>
      <c r="E125" s="9"/>
      <c r="F125" s="9"/>
      <c r="G125" s="9"/>
      <c r="H125" s="9"/>
      <c r="I125" s="9"/>
      <c r="J125" s="9"/>
      <c r="K125" s="9"/>
    </row>
    <row r="126" spans="1:14">
      <c r="A126" s="9"/>
      <c r="B126" s="9"/>
      <c r="C126" s="9"/>
      <c r="D126" s="9"/>
      <c r="E126" s="9"/>
      <c r="F126" s="9"/>
      <c r="G126" s="9"/>
      <c r="H126" s="9"/>
      <c r="I126" s="9"/>
      <c r="J126" s="9"/>
      <c r="K126" s="9"/>
    </row>
    <row r="127" spans="1:14">
      <c r="A127" s="9"/>
      <c r="B127" s="9"/>
      <c r="C127" s="9"/>
      <c r="D127" s="9"/>
      <c r="E127" s="9"/>
      <c r="F127" s="9"/>
      <c r="G127" s="9"/>
      <c r="H127" s="9"/>
      <c r="I127" s="9"/>
      <c r="J127" s="9"/>
      <c r="K127" s="9"/>
    </row>
    <row r="128" spans="1:14">
      <c r="A128" s="9"/>
      <c r="B128" s="9"/>
      <c r="C128" s="9"/>
      <c r="D128" s="9"/>
      <c r="E128" s="9"/>
      <c r="F128" s="9"/>
      <c r="G128" s="9"/>
      <c r="H128" s="9"/>
      <c r="I128" s="9"/>
      <c r="J128" s="9"/>
      <c r="K128" s="9"/>
    </row>
    <row r="129" spans="1:11">
      <c r="A129" s="9"/>
      <c r="B129" s="9"/>
      <c r="C129" s="9"/>
      <c r="D129" s="9"/>
      <c r="E129" s="9"/>
      <c r="F129" s="9"/>
      <c r="G129" s="9"/>
      <c r="H129" s="9"/>
      <c r="I129" s="9"/>
      <c r="J129" s="9"/>
      <c r="K129" s="9"/>
    </row>
    <row r="130" spans="1:11">
      <c r="A130" s="9"/>
      <c r="B130" s="9"/>
      <c r="C130" s="9"/>
      <c r="D130" s="9"/>
      <c r="E130" s="9"/>
      <c r="F130" s="9"/>
      <c r="G130" s="9"/>
      <c r="H130" s="9"/>
      <c r="I130" s="9"/>
      <c r="J130" s="9"/>
      <c r="K130" s="9"/>
    </row>
    <row r="131" spans="1:11">
      <c r="A131" s="9"/>
      <c r="B131" s="9"/>
      <c r="C131" s="9"/>
      <c r="D131" s="9"/>
      <c r="E131" s="9"/>
      <c r="F131" s="9"/>
      <c r="G131" s="9"/>
      <c r="H131" s="9"/>
      <c r="I131" s="9"/>
      <c r="J131" s="9"/>
      <c r="K131" s="9"/>
    </row>
    <row r="132" spans="1:11">
      <c r="A132" s="9"/>
      <c r="B132" s="9"/>
      <c r="C132" s="9"/>
      <c r="D132" s="9"/>
      <c r="E132" s="9"/>
      <c r="F132" s="9"/>
      <c r="G132" s="9"/>
      <c r="H132" s="9"/>
      <c r="I132" s="9"/>
      <c r="J132" s="9"/>
      <c r="K132" s="9"/>
    </row>
    <row r="133" spans="1:11">
      <c r="A133" s="9"/>
      <c r="B133" s="9"/>
      <c r="C133" s="9"/>
      <c r="D133" s="9"/>
      <c r="E133" s="9"/>
      <c r="F133" s="9"/>
      <c r="G133" s="9"/>
      <c r="H133" s="9"/>
      <c r="I133" s="9"/>
      <c r="J133" s="9"/>
      <c r="K133" s="9"/>
    </row>
    <row r="134" spans="1:11">
      <c r="A134" s="9"/>
      <c r="B134" s="9"/>
      <c r="C134" s="9"/>
      <c r="D134" s="9"/>
      <c r="E134" s="9"/>
      <c r="F134" s="9"/>
      <c r="G134" s="9"/>
      <c r="H134" s="9"/>
      <c r="I134" s="9"/>
      <c r="J134" s="9"/>
      <c r="K134" s="9"/>
    </row>
    <row r="135" spans="1:11">
      <c r="A135" s="9"/>
      <c r="B135" s="9"/>
      <c r="C135" s="9"/>
      <c r="D135" s="9"/>
      <c r="E135" s="9"/>
      <c r="F135" s="9"/>
      <c r="G135" s="9"/>
      <c r="H135" s="9"/>
      <c r="I135" s="9"/>
      <c r="J135" s="9"/>
      <c r="K135" s="9"/>
    </row>
    <row r="136" spans="1:11">
      <c r="A136" s="9"/>
      <c r="B136" s="9"/>
      <c r="C136" s="9"/>
      <c r="D136" s="9"/>
      <c r="E136" s="9"/>
      <c r="F136" s="9"/>
      <c r="G136" s="9"/>
      <c r="H136" s="9"/>
      <c r="I136" s="9"/>
      <c r="J136" s="9"/>
      <c r="K136" s="9"/>
    </row>
    <row r="137" spans="1:11">
      <c r="A137" s="9"/>
      <c r="B137" s="9"/>
      <c r="C137" s="9"/>
      <c r="D137" s="9"/>
      <c r="E137" s="9"/>
      <c r="F137" s="9"/>
      <c r="G137" s="9"/>
      <c r="H137" s="9"/>
      <c r="I137" s="9"/>
      <c r="J137" s="9"/>
      <c r="K137" s="9"/>
    </row>
    <row r="138" spans="1:11">
      <c r="A138" s="9"/>
      <c r="B138" s="9"/>
      <c r="C138" s="9"/>
      <c r="D138" s="9"/>
      <c r="E138" s="9"/>
      <c r="F138" s="9"/>
      <c r="G138" s="9"/>
      <c r="H138" s="9"/>
      <c r="I138" s="9"/>
      <c r="J138" s="9"/>
      <c r="K138" s="9"/>
    </row>
    <row r="139" spans="1:11">
      <c r="A139" s="9"/>
      <c r="B139" s="9"/>
      <c r="C139" s="9"/>
      <c r="D139" s="9"/>
      <c r="E139" s="9"/>
      <c r="F139" s="9"/>
      <c r="G139" s="9"/>
      <c r="H139" s="9"/>
      <c r="I139" s="9"/>
      <c r="J139" s="9"/>
      <c r="K139" s="9"/>
    </row>
    <row r="140" spans="1:11">
      <c r="A140" s="9"/>
      <c r="B140" s="9"/>
      <c r="C140" s="9"/>
      <c r="D140" s="9"/>
      <c r="E140" s="9"/>
      <c r="F140" s="9"/>
      <c r="G140" s="9"/>
      <c r="H140" s="9"/>
      <c r="I140" s="9"/>
      <c r="J140" s="9"/>
      <c r="K140" s="9"/>
    </row>
    <row r="141" spans="1:11">
      <c r="A141" s="9"/>
      <c r="B141" s="9"/>
      <c r="C141" s="9"/>
      <c r="D141" s="9"/>
      <c r="E141" s="9"/>
      <c r="F141" s="9"/>
      <c r="G141" s="9"/>
      <c r="H141" s="9"/>
      <c r="I141" s="9"/>
      <c r="J141" s="9"/>
      <c r="K141" s="9"/>
    </row>
    <row r="142" spans="1:11">
      <c r="A142" s="9"/>
      <c r="B142" s="9"/>
      <c r="C142" s="9"/>
      <c r="D142" s="9"/>
      <c r="E142" s="9"/>
      <c r="F142" s="9"/>
      <c r="G142" s="9"/>
      <c r="H142" s="9"/>
      <c r="I142" s="9"/>
      <c r="J142" s="9"/>
      <c r="K142" s="9"/>
    </row>
    <row r="143" spans="1:11">
      <c r="A143" s="9"/>
      <c r="B143" s="9"/>
      <c r="C143" s="9"/>
      <c r="D143" s="9"/>
      <c r="E143" s="9"/>
      <c r="F143" s="9"/>
      <c r="G143" s="9"/>
      <c r="H143" s="9"/>
      <c r="I143" s="9"/>
      <c r="J143" s="9"/>
      <c r="K143" s="9"/>
    </row>
    <row r="144" spans="1:11">
      <c r="A144" s="9"/>
      <c r="B144" s="9"/>
      <c r="C144" s="9"/>
      <c r="D144" s="9"/>
      <c r="E144" s="9"/>
      <c r="F144" s="9"/>
      <c r="G144" s="9"/>
      <c r="H144" s="9"/>
      <c r="I144" s="9"/>
      <c r="J144" s="9"/>
      <c r="K144" s="9"/>
    </row>
    <row r="145" spans="1:11">
      <c r="A145" s="9"/>
      <c r="B145" s="9"/>
      <c r="C145" s="9"/>
      <c r="D145" s="9"/>
      <c r="E145" s="9"/>
      <c r="F145" s="9"/>
      <c r="G145" s="9"/>
      <c r="H145" s="9"/>
      <c r="I145" s="9"/>
      <c r="J145" s="9"/>
      <c r="K145" s="9"/>
    </row>
    <row r="146" spans="1:11">
      <c r="A146" s="9"/>
      <c r="B146" s="9"/>
      <c r="C146" s="9"/>
      <c r="D146" s="9"/>
      <c r="E146" s="9"/>
      <c r="F146" s="9"/>
      <c r="G146" s="9"/>
      <c r="H146" s="9"/>
      <c r="I146" s="9"/>
      <c r="J146" s="9"/>
      <c r="K146" s="9"/>
    </row>
    <row r="147" spans="1:11">
      <c r="A147" s="9"/>
      <c r="B147" s="9"/>
      <c r="C147" s="9"/>
      <c r="D147" s="9"/>
      <c r="E147" s="9"/>
      <c r="F147" s="9"/>
      <c r="G147" s="9"/>
      <c r="H147" s="9"/>
      <c r="I147" s="9"/>
      <c r="J147" s="9"/>
      <c r="K147" s="9"/>
    </row>
    <row r="148" spans="1:11">
      <c r="A148" s="9"/>
      <c r="B148" s="9"/>
      <c r="C148" s="9"/>
      <c r="D148" s="9"/>
      <c r="E148" s="9"/>
      <c r="F148" s="9"/>
      <c r="G148" s="9"/>
      <c r="H148" s="9"/>
      <c r="I148" s="9"/>
      <c r="J148" s="9"/>
      <c r="K148" s="9"/>
    </row>
    <row r="149" spans="1:11">
      <c r="A149" s="9"/>
      <c r="B149" s="9"/>
      <c r="C149" s="9"/>
      <c r="D149" s="9"/>
      <c r="E149" s="9"/>
      <c r="F149" s="9"/>
      <c r="G149" s="9"/>
      <c r="H149" s="9"/>
      <c r="I149" s="9"/>
      <c r="J149" s="9"/>
      <c r="K149" s="9"/>
    </row>
    <row r="150" spans="1:11">
      <c r="A150" s="9"/>
      <c r="B150" s="9"/>
      <c r="C150" s="9"/>
      <c r="D150" s="9"/>
      <c r="E150" s="9"/>
      <c r="F150" s="9"/>
      <c r="G150" s="9"/>
      <c r="H150" s="9"/>
      <c r="I150" s="9"/>
      <c r="J150" s="9"/>
      <c r="K150" s="9"/>
    </row>
    <row r="151" spans="1:11">
      <c r="A151" s="9"/>
      <c r="B151" s="9"/>
      <c r="C151" s="9"/>
      <c r="D151" s="9"/>
      <c r="E151" s="9"/>
      <c r="F151" s="9"/>
      <c r="G151" s="9"/>
      <c r="H151" s="9"/>
      <c r="I151" s="9"/>
      <c r="J151" s="9"/>
      <c r="K151" s="9"/>
    </row>
    <row r="152" spans="1:11">
      <c r="A152" s="9"/>
      <c r="B152" s="9"/>
      <c r="C152" s="9"/>
      <c r="D152" s="9"/>
      <c r="E152" s="9"/>
      <c r="F152" s="9"/>
      <c r="G152" s="9"/>
      <c r="H152" s="9"/>
      <c r="I152" s="9"/>
      <c r="J152" s="9"/>
      <c r="K152" s="9"/>
    </row>
    <row r="153" spans="1:11">
      <c r="A153" s="9"/>
      <c r="B153" s="9"/>
      <c r="C153" s="9"/>
      <c r="D153" s="9"/>
      <c r="E153" s="9"/>
      <c r="F153" s="9"/>
      <c r="G153" s="9"/>
      <c r="H153" s="9"/>
      <c r="I153" s="9"/>
      <c r="J153" s="9"/>
      <c r="K153" s="9"/>
    </row>
    <row r="154" spans="1:11">
      <c r="A154" s="9"/>
      <c r="B154" s="9"/>
      <c r="C154" s="9"/>
      <c r="D154" s="9"/>
      <c r="E154" s="9"/>
      <c r="F154" s="9"/>
      <c r="G154" s="9"/>
      <c r="H154" s="9"/>
      <c r="I154" s="9"/>
      <c r="J154" s="9"/>
      <c r="K154" s="9"/>
    </row>
    <row r="155" spans="1:11">
      <c r="A155" s="9"/>
      <c r="B155" s="9"/>
      <c r="C155" s="9"/>
      <c r="D155" s="9"/>
      <c r="E155" s="9"/>
      <c r="F155" s="9"/>
      <c r="G155" s="9"/>
      <c r="H155" s="9"/>
      <c r="I155" s="9"/>
      <c r="J155" s="9"/>
      <c r="K155" s="9"/>
    </row>
    <row r="156" spans="1:11">
      <c r="A156" s="9"/>
      <c r="B156" s="9"/>
      <c r="C156" s="9"/>
      <c r="D156" s="9"/>
      <c r="E156" s="9"/>
      <c r="F156" s="9"/>
      <c r="G156" s="9"/>
      <c r="H156" s="9"/>
      <c r="I156" s="9"/>
      <c r="J156" s="9"/>
      <c r="K156" s="9"/>
    </row>
    <row r="157" spans="1:11">
      <c r="A157" s="9"/>
      <c r="B157" s="9"/>
      <c r="C157" s="9"/>
      <c r="D157" s="9"/>
      <c r="E157" s="9"/>
      <c r="F157" s="9"/>
      <c r="G157" s="9"/>
      <c r="H157" s="9"/>
      <c r="I157" s="9"/>
      <c r="J157" s="9"/>
      <c r="K157" s="9"/>
    </row>
    <row r="158" spans="1:11">
      <c r="A158" s="9"/>
      <c r="B158" s="9"/>
      <c r="C158" s="9"/>
      <c r="D158" s="9"/>
      <c r="E158" s="9"/>
      <c r="F158" s="9"/>
      <c r="G158" s="9"/>
      <c r="H158" s="9"/>
      <c r="I158" s="9"/>
      <c r="J158" s="9"/>
      <c r="K158" s="9"/>
    </row>
    <row r="159" spans="1:11">
      <c r="A159" s="9"/>
      <c r="B159" s="9"/>
      <c r="C159" s="9"/>
      <c r="D159" s="9"/>
      <c r="E159" s="9"/>
      <c r="F159" s="9"/>
      <c r="G159" s="9"/>
      <c r="H159" s="9"/>
      <c r="I159" s="9"/>
      <c r="J159" s="9"/>
      <c r="K159" s="9"/>
    </row>
    <row r="160" spans="1:11">
      <c r="A160" s="9"/>
      <c r="B160" s="9"/>
      <c r="C160" s="9"/>
      <c r="D160" s="9"/>
      <c r="E160" s="9"/>
      <c r="F160" s="9"/>
      <c r="G160" s="9"/>
      <c r="H160" s="9"/>
      <c r="I160" s="9"/>
      <c r="J160" s="9"/>
      <c r="K160" s="9"/>
    </row>
    <row r="161" spans="1:11">
      <c r="A161" s="9"/>
      <c r="B161" s="9"/>
      <c r="C161" s="9"/>
      <c r="D161" s="9"/>
      <c r="E161" s="9"/>
      <c r="F161" s="9"/>
      <c r="G161" s="9"/>
      <c r="H161" s="9"/>
      <c r="I161" s="9"/>
      <c r="J161" s="9"/>
      <c r="K161" s="9"/>
    </row>
    <row r="162" spans="1:11">
      <c r="A162" s="9"/>
      <c r="B162" s="9"/>
      <c r="C162" s="9"/>
      <c r="D162" s="9"/>
      <c r="E162" s="9"/>
      <c r="F162" s="9"/>
      <c r="G162" s="9"/>
      <c r="H162" s="9"/>
      <c r="I162" s="9"/>
      <c r="J162" s="9"/>
      <c r="K162" s="9"/>
    </row>
    <row r="163" spans="1:11">
      <c r="A163" s="9"/>
      <c r="B163" s="9"/>
      <c r="C163" s="9"/>
      <c r="D163" s="9"/>
      <c r="E163" s="9"/>
      <c r="F163" s="9"/>
      <c r="G163" s="9"/>
      <c r="H163" s="9"/>
      <c r="I163" s="9"/>
      <c r="J163" s="9"/>
      <c r="K163" s="9"/>
    </row>
    <row r="164" spans="1:11">
      <c r="A164" s="9"/>
      <c r="B164" s="9"/>
      <c r="C164" s="9"/>
      <c r="D164" s="9"/>
      <c r="E164" s="9"/>
      <c r="F164" s="9"/>
      <c r="G164" s="9"/>
      <c r="H164" s="9"/>
      <c r="I164" s="9"/>
      <c r="J164" s="9"/>
      <c r="K164" s="9"/>
    </row>
    <row r="165" spans="1:11">
      <c r="A165" s="9"/>
      <c r="B165" s="9"/>
      <c r="C165" s="9"/>
      <c r="D165" s="9"/>
      <c r="E165" s="9"/>
      <c r="F165" s="9"/>
      <c r="G165" s="9"/>
      <c r="H165" s="9"/>
      <c r="I165" s="9"/>
      <c r="J165" s="9"/>
      <c r="K165" s="9"/>
    </row>
    <row r="166" spans="1:11">
      <c r="A166" s="9"/>
      <c r="B166" s="9"/>
      <c r="C166" s="9"/>
      <c r="D166" s="9"/>
      <c r="E166" s="9"/>
      <c r="F166" s="9"/>
      <c r="G166" s="9"/>
      <c r="H166" s="9"/>
      <c r="I166" s="9"/>
      <c r="J166" s="9"/>
      <c r="K166" s="9"/>
    </row>
    <row r="167" spans="1:11">
      <c r="A167" s="9"/>
      <c r="B167" s="9"/>
      <c r="C167" s="9"/>
      <c r="D167" s="9"/>
      <c r="E167" s="9"/>
      <c r="F167" s="9"/>
      <c r="G167" s="9"/>
      <c r="H167" s="9"/>
      <c r="I167" s="9"/>
      <c r="J167" s="9"/>
      <c r="K167" s="9"/>
    </row>
    <row r="168" spans="1:11">
      <c r="A168" s="9"/>
      <c r="B168" s="9"/>
      <c r="C168" s="9"/>
      <c r="D168" s="9"/>
      <c r="E168" s="9"/>
      <c r="F168" s="9"/>
      <c r="G168" s="9"/>
      <c r="H168" s="9"/>
      <c r="I168" s="9"/>
      <c r="J168" s="9"/>
      <c r="K168" s="9"/>
    </row>
    <row r="169" spans="1:11">
      <c r="A169" s="9"/>
      <c r="B169" s="9"/>
      <c r="C169" s="9"/>
      <c r="D169" s="9"/>
      <c r="E169" s="9"/>
      <c r="F169" s="9"/>
      <c r="G169" s="9"/>
      <c r="H169" s="9"/>
      <c r="I169" s="9"/>
      <c r="J169" s="9"/>
      <c r="K169" s="9"/>
    </row>
    <row r="170" spans="1:11">
      <c r="A170" s="9"/>
      <c r="B170" s="9"/>
      <c r="C170" s="9"/>
      <c r="D170" s="9"/>
      <c r="E170" s="9"/>
      <c r="F170" s="9"/>
      <c r="G170" s="9"/>
      <c r="H170" s="9"/>
      <c r="I170" s="9"/>
      <c r="J170" s="9"/>
      <c r="K170" s="9"/>
    </row>
    <row r="171" spans="1:11">
      <c r="A171" s="9"/>
      <c r="B171" s="9"/>
      <c r="C171" s="9"/>
      <c r="D171" s="9"/>
      <c r="E171" s="9"/>
      <c r="F171" s="9"/>
      <c r="G171" s="9"/>
      <c r="H171" s="9"/>
      <c r="I171" s="9"/>
      <c r="J171" s="9"/>
      <c r="K171" s="9"/>
    </row>
    <row r="172" spans="1:11">
      <c r="A172" s="9"/>
      <c r="B172" s="9"/>
      <c r="C172" s="9"/>
      <c r="D172" s="9"/>
      <c r="E172" s="9"/>
      <c r="F172" s="9"/>
      <c r="G172" s="9"/>
      <c r="H172" s="9"/>
      <c r="I172" s="9"/>
      <c r="J172" s="9"/>
      <c r="K172" s="9"/>
    </row>
    <row r="173" spans="1:11">
      <c r="A173" s="9"/>
      <c r="B173" s="9"/>
      <c r="C173" s="9"/>
      <c r="D173" s="9"/>
      <c r="E173" s="9"/>
      <c r="F173" s="9"/>
      <c r="G173" s="9"/>
      <c r="H173" s="9"/>
      <c r="I173" s="9"/>
      <c r="J173" s="9"/>
      <c r="K173" s="9"/>
    </row>
    <row r="174" spans="1:11">
      <c r="A174" s="9"/>
      <c r="B174" s="9"/>
      <c r="C174" s="9"/>
      <c r="D174" s="9"/>
      <c r="E174" s="9"/>
      <c r="F174" s="9"/>
      <c r="G174" s="9"/>
      <c r="H174" s="9"/>
      <c r="I174" s="9"/>
      <c r="J174" s="9"/>
      <c r="K174" s="9"/>
    </row>
    <row r="175" spans="1:11">
      <c r="A175" s="9"/>
      <c r="B175" s="9"/>
      <c r="C175" s="9"/>
      <c r="D175" s="9"/>
      <c r="E175" s="9"/>
      <c r="F175" s="9"/>
      <c r="G175" s="9"/>
      <c r="H175" s="9"/>
      <c r="I175" s="9"/>
      <c r="J175" s="9"/>
      <c r="K175" s="9"/>
    </row>
    <row r="176" spans="1:11">
      <c r="A176" s="9"/>
      <c r="B176" s="9"/>
      <c r="C176" s="9"/>
      <c r="D176" s="9"/>
      <c r="E176" s="9"/>
      <c r="F176" s="9"/>
      <c r="G176" s="9"/>
      <c r="H176" s="9"/>
      <c r="I176" s="9"/>
      <c r="J176" s="9"/>
      <c r="K176" s="9"/>
    </row>
    <row r="177" spans="1:11">
      <c r="A177" s="9"/>
      <c r="B177" s="9"/>
      <c r="C177" s="9"/>
      <c r="D177" s="9"/>
      <c r="E177" s="9"/>
      <c r="F177" s="9"/>
      <c r="G177" s="9"/>
      <c r="H177" s="9"/>
      <c r="I177" s="9"/>
      <c r="J177" s="9"/>
      <c r="K177" s="9"/>
    </row>
    <row r="178" spans="1:11">
      <c r="A178" s="9"/>
      <c r="B178" s="9"/>
      <c r="C178" s="9"/>
      <c r="D178" s="9"/>
      <c r="E178" s="9"/>
      <c r="F178" s="9"/>
      <c r="G178" s="9"/>
      <c r="H178" s="9"/>
      <c r="I178" s="9"/>
      <c r="J178" s="9"/>
      <c r="K178" s="9"/>
    </row>
    <row r="179" spans="1:11">
      <c r="A179" s="9"/>
      <c r="B179" s="9"/>
      <c r="C179" s="9"/>
      <c r="D179" s="9"/>
      <c r="E179" s="9"/>
      <c r="F179" s="9"/>
      <c r="G179" s="9"/>
      <c r="H179" s="9"/>
      <c r="I179" s="9"/>
      <c r="J179" s="9"/>
      <c r="K179" s="9"/>
    </row>
    <row r="180" spans="1:11">
      <c r="A180" s="9"/>
      <c r="B180" s="9"/>
      <c r="C180" s="9"/>
      <c r="D180" s="9"/>
      <c r="E180" s="9"/>
      <c r="F180" s="9"/>
      <c r="G180" s="9"/>
      <c r="H180" s="9"/>
      <c r="I180" s="9"/>
      <c r="J180" s="9"/>
      <c r="K180" s="9"/>
    </row>
    <row r="181" spans="1:11">
      <c r="A181" s="9"/>
      <c r="B181" s="9"/>
      <c r="C181" s="9"/>
      <c r="D181" s="9"/>
      <c r="E181" s="9"/>
      <c r="F181" s="9"/>
      <c r="G181" s="9"/>
      <c r="H181" s="9"/>
      <c r="I181" s="9"/>
      <c r="J181" s="9"/>
      <c r="K181" s="9"/>
    </row>
    <row r="182" spans="1:11">
      <c r="A182" s="9"/>
      <c r="B182" s="9"/>
      <c r="C182" s="9"/>
      <c r="D182" s="9"/>
      <c r="E182" s="9"/>
      <c r="F182" s="9"/>
      <c r="G182" s="9"/>
      <c r="H182" s="9"/>
      <c r="I182" s="9"/>
      <c r="J182" s="9"/>
      <c r="K182" s="9"/>
    </row>
    <row r="183" spans="1:11">
      <c r="A183" s="9"/>
      <c r="B183" s="9"/>
      <c r="C183" s="9"/>
      <c r="D183" s="9"/>
      <c r="E183" s="9"/>
      <c r="F183" s="9"/>
      <c r="G183" s="9"/>
      <c r="H183" s="9"/>
      <c r="I183" s="9"/>
      <c r="J183" s="9"/>
      <c r="K183" s="9"/>
    </row>
    <row r="184" spans="1:11">
      <c r="A184" s="9"/>
      <c r="B184" s="9"/>
      <c r="C184" s="9"/>
      <c r="D184" s="9"/>
      <c r="E184" s="9"/>
      <c r="F184" s="9"/>
      <c r="G184" s="9"/>
      <c r="H184" s="9"/>
      <c r="I184" s="9"/>
      <c r="J184" s="9"/>
      <c r="K184" s="9"/>
    </row>
    <row r="185" spans="1:11">
      <c r="A185" s="9"/>
      <c r="B185" s="9"/>
      <c r="C185" s="9"/>
      <c r="D185" s="9"/>
      <c r="E185" s="9"/>
      <c r="F185" s="9"/>
      <c r="G185" s="9"/>
      <c r="H185" s="9"/>
      <c r="I185" s="9"/>
      <c r="J185" s="9"/>
      <c r="K185" s="9"/>
    </row>
    <row r="186" spans="1:11">
      <c r="A186" s="9"/>
      <c r="B186" s="9"/>
      <c r="C186" s="9"/>
      <c r="D186" s="9"/>
      <c r="E186" s="9"/>
      <c r="F186" s="9"/>
      <c r="G186" s="9"/>
      <c r="H186" s="9"/>
      <c r="I186" s="9"/>
      <c r="J186" s="9"/>
      <c r="K186" s="9"/>
    </row>
    <row r="187" spans="1:11">
      <c r="A187" s="9"/>
      <c r="B187" s="9"/>
      <c r="C187" s="9"/>
      <c r="D187" s="9"/>
      <c r="E187" s="9"/>
      <c r="F187" s="9"/>
      <c r="G187" s="9"/>
      <c r="H187" s="9"/>
      <c r="I187" s="9"/>
      <c r="J187" s="9"/>
      <c r="K187" s="9"/>
    </row>
    <row r="188" spans="1:11">
      <c r="A188" s="9"/>
      <c r="B188" s="9"/>
      <c r="C188" s="9"/>
      <c r="D188" s="9"/>
      <c r="E188" s="9"/>
      <c r="F188" s="9"/>
      <c r="G188" s="9"/>
      <c r="H188" s="9"/>
      <c r="I188" s="9"/>
      <c r="J188" s="9"/>
      <c r="K188" s="9"/>
    </row>
    <row r="189" spans="1:11">
      <c r="A189" s="9"/>
      <c r="B189" s="9"/>
      <c r="C189" s="9"/>
      <c r="D189" s="9"/>
      <c r="E189" s="9"/>
      <c r="F189" s="9"/>
      <c r="G189" s="9"/>
      <c r="H189" s="9"/>
      <c r="I189" s="9"/>
      <c r="J189" s="9"/>
      <c r="K189" s="9"/>
    </row>
    <row r="190" spans="1:11">
      <c r="A190" s="9"/>
      <c r="B190" s="9"/>
      <c r="C190" s="9"/>
      <c r="D190" s="9"/>
      <c r="E190" s="9"/>
      <c r="F190" s="9"/>
      <c r="G190" s="9"/>
      <c r="H190" s="9"/>
      <c r="I190" s="9"/>
      <c r="J190" s="9"/>
      <c r="K190" s="9"/>
    </row>
    <row r="191" spans="1:11">
      <c r="A191" s="9"/>
      <c r="B191" s="9"/>
      <c r="C191" s="9"/>
      <c r="D191" s="9"/>
      <c r="E191" s="9"/>
      <c r="F191" s="9"/>
      <c r="G191" s="9"/>
      <c r="H191" s="9"/>
      <c r="I191" s="9"/>
      <c r="J191" s="9"/>
      <c r="K191" s="9"/>
    </row>
    <row r="192" spans="1:11">
      <c r="A192" s="9"/>
      <c r="B192" s="9"/>
      <c r="C192" s="9"/>
      <c r="D192" s="9"/>
      <c r="E192" s="9"/>
      <c r="F192" s="9"/>
      <c r="G192" s="9"/>
      <c r="H192" s="9"/>
      <c r="I192" s="9"/>
      <c r="J192" s="9"/>
      <c r="K192" s="9"/>
    </row>
    <row r="193" spans="1:11">
      <c r="A193" s="9"/>
      <c r="B193" s="9"/>
      <c r="C193" s="9"/>
      <c r="D193" s="9"/>
      <c r="E193" s="9"/>
      <c r="F193" s="9"/>
      <c r="G193" s="9"/>
      <c r="H193" s="9"/>
      <c r="I193" s="9"/>
      <c r="J193" s="9"/>
      <c r="K193" s="9"/>
    </row>
    <row r="194" spans="1:11">
      <c r="A194" s="9"/>
      <c r="B194" s="9"/>
      <c r="C194" s="9"/>
      <c r="D194" s="9"/>
      <c r="E194" s="9"/>
      <c r="F194" s="9"/>
      <c r="G194" s="9"/>
      <c r="H194" s="9"/>
      <c r="I194" s="9"/>
      <c r="J194" s="9"/>
      <c r="K194" s="9"/>
    </row>
    <row r="195" spans="1:11">
      <c r="A195" s="9"/>
      <c r="B195" s="9"/>
      <c r="C195" s="9"/>
      <c r="D195" s="9"/>
      <c r="E195" s="9"/>
      <c r="F195" s="9"/>
      <c r="G195" s="9"/>
      <c r="H195" s="9"/>
      <c r="I195" s="9"/>
      <c r="J195" s="9"/>
      <c r="K195" s="9"/>
    </row>
    <row r="196" spans="1:11">
      <c r="A196" s="9"/>
      <c r="B196" s="9"/>
      <c r="C196" s="9"/>
      <c r="D196" s="9"/>
      <c r="E196" s="9"/>
      <c r="F196" s="9"/>
      <c r="G196" s="9"/>
      <c r="H196" s="9"/>
      <c r="I196" s="9"/>
      <c r="J196" s="9"/>
      <c r="K196" s="9"/>
    </row>
    <row r="197" spans="1:11">
      <c r="A197" s="9"/>
      <c r="B197" s="9"/>
      <c r="C197" s="9"/>
      <c r="D197" s="9"/>
      <c r="E197" s="9"/>
      <c r="F197" s="9"/>
      <c r="G197" s="9"/>
      <c r="H197" s="9"/>
      <c r="I197" s="9"/>
      <c r="J197" s="9"/>
      <c r="K197" s="9"/>
    </row>
    <row r="198" spans="1:11">
      <c r="A198" s="9"/>
      <c r="B198" s="9"/>
      <c r="C198" s="9"/>
      <c r="D198" s="9"/>
      <c r="E198" s="9"/>
      <c r="F198" s="9"/>
      <c r="G198" s="9"/>
      <c r="H198" s="9"/>
      <c r="I198" s="9"/>
      <c r="J198" s="9"/>
      <c r="K198" s="9"/>
    </row>
    <row r="199" spans="1:11">
      <c r="A199" s="9"/>
      <c r="B199" s="9"/>
      <c r="C199" s="9"/>
      <c r="D199" s="9"/>
      <c r="E199" s="9"/>
      <c r="F199" s="9"/>
      <c r="G199" s="9"/>
      <c r="H199" s="9"/>
      <c r="I199" s="9"/>
      <c r="J199" s="9"/>
      <c r="K199" s="9"/>
    </row>
    <row r="200" spans="1:11">
      <c r="A200" s="9"/>
      <c r="B200" s="9"/>
      <c r="C200" s="9"/>
      <c r="D200" s="9"/>
      <c r="E200" s="9"/>
      <c r="F200" s="9"/>
      <c r="G200" s="9"/>
      <c r="H200" s="9"/>
      <c r="I200" s="9"/>
      <c r="J200" s="9"/>
      <c r="K200" s="9"/>
    </row>
    <row r="201" spans="1:11">
      <c r="A201" s="9"/>
      <c r="B201" s="9"/>
      <c r="C201" s="9"/>
      <c r="D201" s="9"/>
      <c r="E201" s="9"/>
      <c r="F201" s="9"/>
      <c r="G201" s="9"/>
      <c r="H201" s="9"/>
      <c r="I201" s="9"/>
      <c r="J201" s="9"/>
      <c r="K201" s="9"/>
    </row>
    <row r="202" spans="1:11">
      <c r="A202" s="9"/>
      <c r="B202" s="9"/>
      <c r="C202" s="9"/>
      <c r="D202" s="9"/>
      <c r="E202" s="9"/>
      <c r="F202" s="9"/>
      <c r="G202" s="9"/>
      <c r="H202" s="9"/>
      <c r="I202" s="9"/>
      <c r="J202" s="9"/>
      <c r="K202" s="9"/>
    </row>
    <row r="203" spans="1:11">
      <c r="A203" s="9"/>
      <c r="B203" s="9"/>
      <c r="C203" s="9"/>
      <c r="D203" s="9"/>
      <c r="E203" s="9"/>
      <c r="F203" s="9"/>
      <c r="G203" s="9"/>
      <c r="H203" s="9"/>
      <c r="I203" s="9"/>
      <c r="J203" s="9"/>
      <c r="K203" s="9"/>
    </row>
    <row r="204" spans="1:11">
      <c r="A204" s="9"/>
      <c r="B204" s="9"/>
      <c r="C204" s="9"/>
      <c r="D204" s="9"/>
      <c r="E204" s="9"/>
      <c r="F204" s="9"/>
      <c r="G204" s="9"/>
      <c r="H204" s="9"/>
      <c r="I204" s="9"/>
      <c r="J204" s="9"/>
      <c r="K204" s="9"/>
    </row>
    <row r="205" spans="1:11">
      <c r="A205" s="9"/>
      <c r="B205" s="9"/>
      <c r="C205" s="9"/>
      <c r="D205" s="9"/>
      <c r="E205" s="9"/>
      <c r="F205" s="9"/>
      <c r="G205" s="9"/>
      <c r="H205" s="9"/>
      <c r="I205" s="9"/>
      <c r="J205" s="9"/>
      <c r="K205" s="9"/>
    </row>
    <row r="206" spans="1:11">
      <c r="A206" s="9"/>
      <c r="B206" s="9"/>
      <c r="C206" s="9"/>
      <c r="D206" s="9"/>
      <c r="E206" s="9"/>
      <c r="F206" s="9"/>
      <c r="G206" s="9"/>
      <c r="H206" s="9"/>
      <c r="I206" s="9"/>
      <c r="J206" s="9"/>
      <c r="K206" s="9"/>
    </row>
    <row r="207" spans="1:11">
      <c r="A207" s="9"/>
      <c r="B207" s="9"/>
      <c r="C207" s="9"/>
      <c r="D207" s="9"/>
      <c r="E207" s="9"/>
      <c r="F207" s="9"/>
      <c r="G207" s="9"/>
      <c r="H207" s="9"/>
      <c r="I207" s="9"/>
      <c r="J207" s="9"/>
      <c r="K207" s="9"/>
    </row>
    <row r="208" spans="1:11">
      <c r="A208" s="9"/>
      <c r="B208" s="9"/>
      <c r="C208" s="9"/>
      <c r="D208" s="9"/>
      <c r="E208" s="9"/>
      <c r="F208" s="9"/>
      <c r="G208" s="9"/>
      <c r="H208" s="9"/>
      <c r="I208" s="9"/>
      <c r="J208" s="9"/>
      <c r="K208" s="9"/>
    </row>
    <row r="209" spans="1:11">
      <c r="A209" s="9"/>
      <c r="B209" s="9"/>
      <c r="C209" s="9"/>
      <c r="D209" s="9"/>
      <c r="E209" s="9"/>
      <c r="F209" s="9"/>
      <c r="G209" s="9"/>
      <c r="H209" s="9"/>
      <c r="I209" s="9"/>
      <c r="J209" s="9"/>
      <c r="K209" s="9"/>
    </row>
    <row r="210" spans="1:11">
      <c r="A210" s="9"/>
      <c r="B210" s="9"/>
      <c r="C210" s="9"/>
      <c r="D210" s="9"/>
      <c r="E210" s="9"/>
      <c r="F210" s="9"/>
      <c r="G210" s="9"/>
      <c r="H210" s="9"/>
      <c r="I210" s="9"/>
      <c r="J210" s="9"/>
      <c r="K210" s="9"/>
    </row>
    <row r="211" spans="1:11">
      <c r="A211" s="9"/>
      <c r="B211" s="9"/>
      <c r="C211" s="9"/>
      <c r="D211" s="9"/>
      <c r="E211" s="9"/>
      <c r="F211" s="9"/>
      <c r="G211" s="9"/>
      <c r="H211" s="9"/>
      <c r="I211" s="9"/>
      <c r="J211" s="9"/>
      <c r="K211" s="9"/>
    </row>
    <row r="212" spans="1:11">
      <c r="A212" s="9"/>
      <c r="B212" s="9"/>
      <c r="C212" s="9"/>
      <c r="D212" s="9"/>
      <c r="E212" s="9"/>
      <c r="F212" s="9"/>
      <c r="G212" s="9"/>
      <c r="H212" s="9"/>
      <c r="I212" s="9"/>
      <c r="J212" s="9"/>
      <c r="K212" s="9"/>
    </row>
    <row r="213" spans="1:11">
      <c r="A213" s="9"/>
      <c r="B213" s="9"/>
      <c r="C213" s="9"/>
      <c r="D213" s="9"/>
      <c r="E213" s="9"/>
      <c r="F213" s="9"/>
      <c r="G213" s="9"/>
      <c r="H213" s="9"/>
      <c r="I213" s="9"/>
      <c r="J213" s="9"/>
      <c r="K213" s="9"/>
    </row>
    <row r="214" spans="1:11">
      <c r="A214" s="9"/>
      <c r="B214" s="9"/>
      <c r="C214" s="9"/>
      <c r="D214" s="9"/>
      <c r="E214" s="9"/>
      <c r="F214" s="9"/>
      <c r="G214" s="9"/>
      <c r="H214" s="9"/>
      <c r="I214" s="9"/>
      <c r="J214" s="9"/>
      <c r="K214" s="9"/>
    </row>
    <row r="215" spans="1:11">
      <c r="A215" s="9"/>
      <c r="B215" s="9"/>
      <c r="C215" s="9"/>
      <c r="D215" s="9"/>
      <c r="E215" s="9"/>
      <c r="F215" s="9"/>
      <c r="G215" s="9"/>
      <c r="H215" s="9"/>
      <c r="I215" s="9"/>
      <c r="J215" s="9"/>
      <c r="K215" s="9"/>
    </row>
    <row r="216" spans="1:11">
      <c r="A216" s="9"/>
      <c r="B216" s="9"/>
      <c r="C216" s="9"/>
      <c r="D216" s="9"/>
      <c r="E216" s="9"/>
      <c r="F216" s="9"/>
      <c r="G216" s="9"/>
      <c r="H216" s="9"/>
      <c r="I216" s="9"/>
      <c r="J216" s="9"/>
      <c r="K216" s="9"/>
    </row>
    <row r="217" spans="1:11">
      <c r="A217" s="9"/>
      <c r="B217" s="9"/>
      <c r="C217" s="9"/>
      <c r="D217" s="9"/>
      <c r="E217" s="9"/>
      <c r="F217" s="9"/>
      <c r="G217" s="9"/>
      <c r="H217" s="9"/>
      <c r="I217" s="9"/>
      <c r="J217" s="9"/>
      <c r="K217" s="9"/>
    </row>
    <row r="218" spans="1:11">
      <c r="A218" s="9"/>
      <c r="B218" s="9"/>
      <c r="C218" s="9"/>
      <c r="D218" s="9"/>
      <c r="E218" s="9"/>
      <c r="F218" s="9"/>
      <c r="G218" s="9"/>
      <c r="H218" s="9"/>
      <c r="I218" s="9"/>
      <c r="J218" s="9"/>
      <c r="K218" s="9"/>
    </row>
    <row r="219" spans="1:11">
      <c r="A219" s="9"/>
      <c r="B219" s="9"/>
      <c r="C219" s="9"/>
      <c r="D219" s="9"/>
      <c r="E219" s="9"/>
      <c r="F219" s="9"/>
      <c r="G219" s="9"/>
      <c r="H219" s="9"/>
      <c r="I219" s="9"/>
      <c r="J219" s="9"/>
      <c r="K219" s="9"/>
    </row>
    <row r="220" spans="1:11">
      <c r="A220" s="9"/>
      <c r="B220" s="9"/>
      <c r="C220" s="9"/>
      <c r="D220" s="9"/>
      <c r="E220" s="9"/>
      <c r="F220" s="9"/>
      <c r="G220" s="9"/>
      <c r="H220" s="9"/>
      <c r="I220" s="9"/>
      <c r="J220" s="9"/>
      <c r="K220" s="9"/>
    </row>
    <row r="221" spans="1:11">
      <c r="A221" s="9"/>
      <c r="B221" s="9"/>
      <c r="C221" s="9"/>
      <c r="D221" s="9"/>
      <c r="E221" s="9"/>
      <c r="F221" s="9"/>
      <c r="G221" s="9"/>
      <c r="H221" s="9"/>
      <c r="I221" s="9"/>
      <c r="J221" s="9"/>
      <c r="K221" s="9"/>
    </row>
    <row r="222" spans="1:11">
      <c r="A222" s="9"/>
      <c r="B222" s="9"/>
      <c r="C222" s="9"/>
      <c r="D222" s="9"/>
      <c r="E222" s="9"/>
      <c r="F222" s="9"/>
      <c r="G222" s="9"/>
      <c r="H222" s="9"/>
      <c r="I222" s="9"/>
      <c r="J222" s="9"/>
      <c r="K222" s="9"/>
    </row>
    <row r="223" spans="1:11">
      <c r="A223" s="9"/>
      <c r="B223" s="9"/>
      <c r="C223" s="9"/>
      <c r="D223" s="9"/>
      <c r="E223" s="9"/>
      <c r="F223" s="9"/>
      <c r="G223" s="9"/>
      <c r="H223" s="9"/>
      <c r="I223" s="9"/>
      <c r="J223" s="9"/>
      <c r="K223" s="9"/>
    </row>
    <row r="224" spans="1:11">
      <c r="A224" s="9"/>
      <c r="B224" s="9"/>
      <c r="C224" s="9"/>
      <c r="D224" s="9"/>
      <c r="E224" s="9"/>
      <c r="F224" s="9"/>
      <c r="G224" s="9"/>
      <c r="H224" s="9"/>
      <c r="I224" s="9"/>
      <c r="J224" s="9"/>
      <c r="K224" s="9"/>
    </row>
    <row r="225" spans="1:11">
      <c r="A225" s="9"/>
      <c r="B225" s="9"/>
      <c r="C225" s="9"/>
      <c r="D225" s="9"/>
      <c r="E225" s="9"/>
      <c r="F225" s="9"/>
      <c r="G225" s="9"/>
      <c r="H225" s="9"/>
      <c r="I225" s="9"/>
      <c r="J225" s="9"/>
      <c r="K225" s="9"/>
    </row>
    <row r="226" spans="1:11">
      <c r="A226" s="9"/>
      <c r="B226" s="9"/>
      <c r="C226" s="9"/>
      <c r="D226" s="9"/>
      <c r="E226" s="9"/>
      <c r="F226" s="9"/>
      <c r="G226" s="9"/>
      <c r="H226" s="9"/>
      <c r="I226" s="9"/>
      <c r="J226" s="9"/>
      <c r="K226" s="9"/>
    </row>
    <row r="227" spans="1:11">
      <c r="A227" s="9"/>
      <c r="B227" s="9"/>
      <c r="C227" s="9"/>
      <c r="D227" s="9"/>
      <c r="E227" s="9"/>
      <c r="F227" s="9"/>
      <c r="G227" s="9"/>
      <c r="H227" s="9"/>
      <c r="I227" s="9"/>
      <c r="J227" s="9"/>
      <c r="K227" s="9"/>
    </row>
    <row r="228" spans="1:11">
      <c r="A228" s="9"/>
      <c r="B228" s="9"/>
      <c r="C228" s="9"/>
      <c r="D228" s="9"/>
      <c r="E228" s="9"/>
      <c r="F228" s="9"/>
      <c r="G228" s="9"/>
      <c r="H228" s="9"/>
      <c r="I228" s="9"/>
      <c r="J228" s="9"/>
      <c r="K228" s="9"/>
    </row>
    <row r="229" spans="1:11">
      <c r="A229" s="9"/>
      <c r="B229" s="9"/>
      <c r="C229" s="9"/>
      <c r="D229" s="9"/>
      <c r="E229" s="9"/>
      <c r="F229" s="9"/>
      <c r="G229" s="9"/>
      <c r="H229" s="9"/>
      <c r="I229" s="9"/>
      <c r="J229" s="9"/>
      <c r="K229" s="9"/>
    </row>
    <row r="230" spans="1:11">
      <c r="A230" s="9"/>
      <c r="B230" s="9"/>
      <c r="C230" s="9"/>
      <c r="D230" s="9"/>
      <c r="E230" s="9"/>
      <c r="F230" s="9"/>
      <c r="G230" s="9"/>
      <c r="H230" s="9"/>
      <c r="I230" s="9"/>
      <c r="J230" s="9"/>
      <c r="K230" s="9"/>
    </row>
    <row r="231" spans="1:11">
      <c r="A231" s="9"/>
      <c r="B231" s="9"/>
      <c r="C231" s="9"/>
      <c r="D231" s="9"/>
      <c r="E231" s="9"/>
      <c r="F231" s="9"/>
      <c r="G231" s="9"/>
      <c r="H231" s="9"/>
      <c r="I231" s="9"/>
      <c r="J231" s="9"/>
      <c r="K231" s="9"/>
    </row>
    <row r="232" spans="1:11">
      <c r="A232" s="9"/>
      <c r="B232" s="9"/>
      <c r="C232" s="9"/>
      <c r="D232" s="9"/>
      <c r="E232" s="9"/>
      <c r="F232" s="9"/>
      <c r="G232" s="9"/>
      <c r="H232" s="9"/>
      <c r="I232" s="9"/>
      <c r="J232" s="9"/>
      <c r="K232" s="9"/>
    </row>
    <row r="233" spans="1:11">
      <c r="A233" s="9"/>
      <c r="B233" s="9"/>
      <c r="C233" s="9"/>
      <c r="D233" s="9"/>
      <c r="E233" s="9"/>
      <c r="F233" s="9"/>
      <c r="G233" s="9"/>
      <c r="H233" s="9"/>
      <c r="I233" s="9"/>
      <c r="J233" s="9"/>
      <c r="K233" s="9"/>
    </row>
    <row r="234" spans="1:11">
      <c r="A234" s="9"/>
      <c r="B234" s="9"/>
      <c r="C234" s="9"/>
      <c r="D234" s="9"/>
      <c r="E234" s="9"/>
      <c r="F234" s="9"/>
      <c r="G234" s="9"/>
      <c r="H234" s="9"/>
      <c r="I234" s="9"/>
      <c r="J234" s="9"/>
      <c r="K234" s="9"/>
    </row>
    <row r="235" spans="1:11">
      <c r="A235" s="9"/>
      <c r="B235" s="9"/>
      <c r="C235" s="9"/>
      <c r="D235" s="9"/>
      <c r="E235" s="9"/>
      <c r="F235" s="9"/>
      <c r="G235" s="9"/>
      <c r="H235" s="9"/>
      <c r="I235" s="9"/>
      <c r="J235" s="9"/>
      <c r="K235" s="9"/>
    </row>
    <row r="236" spans="1:11">
      <c r="A236" s="9"/>
      <c r="B236" s="9"/>
      <c r="C236" s="9"/>
      <c r="D236" s="9"/>
      <c r="E236" s="9"/>
      <c r="F236" s="9"/>
      <c r="G236" s="9"/>
      <c r="H236" s="9"/>
      <c r="I236" s="9"/>
      <c r="J236" s="9"/>
      <c r="K236" s="9"/>
    </row>
    <row r="237" spans="1:11">
      <c r="A237" s="9"/>
      <c r="B237" s="9"/>
      <c r="C237" s="9"/>
      <c r="D237" s="9"/>
      <c r="E237" s="9"/>
      <c r="F237" s="9"/>
      <c r="G237" s="9"/>
      <c r="H237" s="9"/>
      <c r="I237" s="9"/>
      <c r="J237" s="9"/>
      <c r="K237" s="9"/>
    </row>
    <row r="238" spans="1:11">
      <c r="A238" s="9"/>
      <c r="B238" s="9"/>
      <c r="C238" s="9"/>
      <c r="D238" s="9"/>
      <c r="E238" s="9"/>
      <c r="F238" s="9"/>
      <c r="G238" s="9"/>
      <c r="H238" s="9"/>
      <c r="I238" s="9"/>
      <c r="J238" s="9"/>
      <c r="K238" s="9"/>
    </row>
    <row r="239" spans="1:11">
      <c r="A239" s="9"/>
      <c r="B239" s="9"/>
      <c r="C239" s="9"/>
      <c r="D239" s="9"/>
      <c r="E239" s="9"/>
      <c r="F239" s="9"/>
      <c r="G239" s="9"/>
      <c r="H239" s="9"/>
      <c r="I239" s="9"/>
      <c r="J239" s="9"/>
      <c r="K239" s="9"/>
    </row>
    <row r="240" spans="1:11">
      <c r="A240" s="9"/>
      <c r="B240" s="9"/>
      <c r="C240" s="9"/>
      <c r="D240" s="9"/>
      <c r="E240" s="9"/>
      <c r="F240" s="9"/>
      <c r="G240" s="9"/>
      <c r="H240" s="9"/>
      <c r="I240" s="9"/>
      <c r="J240" s="9"/>
      <c r="K240" s="9"/>
    </row>
    <row r="241" spans="1:11">
      <c r="A241" s="9"/>
      <c r="B241" s="9"/>
      <c r="C241" s="9"/>
      <c r="D241" s="9"/>
      <c r="E241" s="9"/>
      <c r="F241" s="9"/>
      <c r="G241" s="9"/>
      <c r="H241" s="9"/>
      <c r="I241" s="9"/>
      <c r="J241" s="9"/>
      <c r="K241" s="9"/>
    </row>
    <row r="242" spans="1:11">
      <c r="A242" s="9"/>
      <c r="B242" s="9"/>
      <c r="C242" s="9"/>
      <c r="D242" s="9"/>
      <c r="E242" s="9"/>
      <c r="F242" s="9"/>
      <c r="G242" s="9"/>
      <c r="H242" s="9"/>
      <c r="I242" s="9"/>
      <c r="J242" s="9"/>
      <c r="K242" s="9"/>
    </row>
    <row r="243" spans="1:11">
      <c r="A243" s="9"/>
      <c r="B243" s="9"/>
      <c r="C243" s="9"/>
      <c r="D243" s="9"/>
      <c r="E243" s="9"/>
      <c r="F243" s="9"/>
      <c r="G243" s="9"/>
      <c r="H243" s="9"/>
      <c r="I243" s="9"/>
      <c r="J243" s="9"/>
      <c r="K243" s="9"/>
    </row>
    <row r="244" spans="1:11">
      <c r="A244" s="9"/>
      <c r="B244" s="9"/>
      <c r="C244" s="9"/>
      <c r="D244" s="9"/>
      <c r="E244" s="9"/>
      <c r="F244" s="9"/>
      <c r="G244" s="9"/>
      <c r="H244" s="9"/>
      <c r="I244" s="9"/>
      <c r="J244" s="9"/>
      <c r="K244" s="9"/>
    </row>
    <row r="245" spans="1:11">
      <c r="A245" s="9"/>
      <c r="B245" s="9"/>
      <c r="C245" s="9"/>
      <c r="D245" s="9"/>
      <c r="E245" s="9"/>
      <c r="F245" s="9"/>
      <c r="G245" s="9"/>
      <c r="H245" s="9"/>
      <c r="I245" s="9"/>
      <c r="J245" s="9"/>
      <c r="K245" s="9"/>
    </row>
    <row r="246" spans="1:11">
      <c r="A246" s="9"/>
      <c r="B246" s="9"/>
      <c r="C246" s="9"/>
      <c r="D246" s="9"/>
      <c r="E246" s="9"/>
      <c r="F246" s="9"/>
      <c r="G246" s="9"/>
      <c r="H246" s="9"/>
      <c r="I246" s="9"/>
      <c r="J246" s="9"/>
      <c r="K246" s="9"/>
    </row>
    <row r="247" spans="1:11">
      <c r="A247" s="9"/>
      <c r="B247" s="9"/>
      <c r="C247" s="9"/>
      <c r="D247" s="9"/>
      <c r="E247" s="9"/>
      <c r="F247" s="9"/>
      <c r="G247" s="9"/>
      <c r="H247" s="9"/>
      <c r="I247" s="9"/>
      <c r="J247" s="9"/>
      <c r="K247" s="9"/>
    </row>
    <row r="248" spans="1:11">
      <c r="A248" s="9"/>
      <c r="B248" s="9"/>
      <c r="C248" s="9"/>
      <c r="D248" s="9"/>
      <c r="E248" s="9"/>
      <c r="F248" s="9"/>
      <c r="G248" s="9"/>
      <c r="H248" s="9"/>
      <c r="I248" s="9"/>
      <c r="J248" s="9"/>
      <c r="K248" s="9"/>
    </row>
    <row r="249" spans="1:11">
      <c r="A249" s="9"/>
      <c r="B249" s="9"/>
      <c r="C249" s="9"/>
      <c r="D249" s="9"/>
      <c r="E249" s="9"/>
      <c r="F249" s="9"/>
      <c r="G249" s="9"/>
      <c r="H249" s="9"/>
      <c r="I249" s="9"/>
      <c r="J249" s="9"/>
      <c r="K249" s="9"/>
    </row>
    <row r="250" spans="1:11">
      <c r="A250" s="9"/>
      <c r="B250" s="9"/>
      <c r="C250" s="9"/>
      <c r="D250" s="9"/>
      <c r="E250" s="9"/>
      <c r="F250" s="9"/>
      <c r="G250" s="9"/>
      <c r="H250" s="9"/>
      <c r="I250" s="9"/>
      <c r="J250" s="9"/>
      <c r="K250" s="9"/>
    </row>
    <row r="251" spans="1:11">
      <c r="A251" s="9"/>
      <c r="B251" s="9"/>
      <c r="C251" s="9"/>
      <c r="D251" s="9"/>
      <c r="E251" s="9"/>
      <c r="F251" s="9"/>
      <c r="G251" s="9"/>
      <c r="H251" s="9"/>
      <c r="I251" s="9"/>
      <c r="J251" s="9"/>
      <c r="K251" s="9"/>
    </row>
    <row r="252" spans="1:11">
      <c r="A252" s="9"/>
      <c r="B252" s="9"/>
      <c r="C252" s="9"/>
      <c r="D252" s="9"/>
      <c r="E252" s="9"/>
      <c r="F252" s="9"/>
      <c r="G252" s="9"/>
      <c r="H252" s="9"/>
      <c r="I252" s="9"/>
      <c r="J252" s="9"/>
      <c r="K252" s="9"/>
    </row>
    <row r="253" spans="1:11">
      <c r="A253" s="9"/>
      <c r="B253" s="9"/>
      <c r="C253" s="9"/>
      <c r="D253" s="9"/>
      <c r="E253" s="9"/>
      <c r="F253" s="9"/>
      <c r="G253" s="9"/>
      <c r="H253" s="9"/>
      <c r="I253" s="9"/>
      <c r="J253" s="9"/>
      <c r="K253" s="9"/>
    </row>
    <row r="254" spans="1:11">
      <c r="A254" s="9"/>
      <c r="B254" s="9"/>
      <c r="C254" s="9"/>
      <c r="D254" s="9"/>
      <c r="E254" s="9"/>
      <c r="F254" s="9"/>
      <c r="G254" s="9"/>
      <c r="H254" s="9"/>
      <c r="I254" s="9"/>
      <c r="J254" s="9"/>
      <c r="K254" s="9"/>
    </row>
    <row r="255" spans="1:11">
      <c r="A255" s="9"/>
      <c r="B255" s="9"/>
      <c r="C255" s="9"/>
      <c r="D255" s="9"/>
      <c r="E255" s="9"/>
      <c r="F255" s="9"/>
      <c r="G255" s="9"/>
      <c r="H255" s="9"/>
      <c r="I255" s="9"/>
      <c r="J255" s="9"/>
      <c r="K255" s="9"/>
    </row>
    <row r="256" spans="1:11">
      <c r="A256" s="9"/>
      <c r="B256" s="9"/>
      <c r="C256" s="9"/>
      <c r="D256" s="9"/>
      <c r="E256" s="9"/>
      <c r="F256" s="9"/>
      <c r="G256" s="9"/>
      <c r="H256" s="9"/>
      <c r="I256" s="9"/>
      <c r="J256" s="9"/>
      <c r="K256" s="9"/>
    </row>
    <row r="257" spans="1:11">
      <c r="A257" s="9"/>
      <c r="B257" s="9"/>
      <c r="C257" s="9"/>
      <c r="D257" s="9"/>
      <c r="E257" s="9"/>
      <c r="F257" s="9"/>
      <c r="G257" s="9"/>
      <c r="H257" s="9"/>
      <c r="I257" s="9"/>
      <c r="J257" s="9"/>
      <c r="K257" s="9"/>
    </row>
    <row r="258" spans="1:11">
      <c r="A258" s="9"/>
      <c r="B258" s="9"/>
      <c r="C258" s="9"/>
      <c r="D258" s="9"/>
      <c r="E258" s="9"/>
      <c r="F258" s="9"/>
      <c r="G258" s="9"/>
      <c r="H258" s="9"/>
      <c r="I258" s="9"/>
      <c r="J258" s="9"/>
      <c r="K258" s="9"/>
    </row>
    <row r="259" spans="1:11">
      <c r="A259" s="9"/>
      <c r="B259" s="9"/>
      <c r="C259" s="9"/>
      <c r="D259" s="9"/>
      <c r="E259" s="9"/>
      <c r="F259" s="9"/>
      <c r="G259" s="9"/>
      <c r="H259" s="9"/>
      <c r="I259" s="9"/>
      <c r="J259" s="9"/>
      <c r="K259" s="9"/>
    </row>
    <row r="260" spans="1:11">
      <c r="A260" s="9"/>
      <c r="B260" s="9"/>
      <c r="C260" s="9"/>
      <c r="D260" s="9"/>
      <c r="E260" s="9"/>
      <c r="F260" s="9"/>
      <c r="G260" s="9"/>
      <c r="H260" s="9"/>
      <c r="I260" s="9"/>
      <c r="J260" s="9"/>
      <c r="K260" s="9"/>
    </row>
    <row r="261" spans="1:11">
      <c r="A261" s="9"/>
      <c r="B261" s="9"/>
      <c r="C261" s="9"/>
      <c r="D261" s="9"/>
      <c r="E261" s="9"/>
      <c r="F261" s="9"/>
      <c r="G261" s="9"/>
      <c r="H261" s="9"/>
      <c r="I261" s="9"/>
      <c r="J261" s="9"/>
      <c r="K261" s="9"/>
    </row>
    <row r="262" spans="1:11">
      <c r="A262" s="9"/>
      <c r="B262" s="9"/>
      <c r="C262" s="9"/>
      <c r="D262" s="9"/>
      <c r="E262" s="9"/>
      <c r="F262" s="9"/>
      <c r="G262" s="9"/>
      <c r="H262" s="9"/>
      <c r="I262" s="9"/>
      <c r="J262" s="9"/>
      <c r="K262" s="9"/>
    </row>
    <row r="263" spans="1:11">
      <c r="A263" s="9"/>
      <c r="B263" s="9"/>
      <c r="C263" s="9"/>
      <c r="D263" s="9"/>
      <c r="E263" s="9"/>
      <c r="F263" s="9"/>
      <c r="G263" s="9"/>
      <c r="H263" s="9"/>
      <c r="I263" s="9"/>
      <c r="J263" s="9"/>
      <c r="K263" s="9"/>
    </row>
    <row r="264" spans="1:11">
      <c r="A264" s="9"/>
      <c r="B264" s="9"/>
      <c r="C264" s="9"/>
      <c r="D264" s="9"/>
      <c r="E264" s="9"/>
      <c r="F264" s="9"/>
      <c r="G264" s="9"/>
      <c r="H264" s="9"/>
      <c r="I264" s="9"/>
      <c r="J264" s="9"/>
      <c r="K264" s="9"/>
    </row>
    <row r="265" spans="1:11">
      <c r="A265" s="9"/>
      <c r="B265" s="9"/>
      <c r="C265" s="9"/>
      <c r="D265" s="9"/>
      <c r="E265" s="9"/>
      <c r="F265" s="9"/>
      <c r="G265" s="9"/>
      <c r="H265" s="9"/>
      <c r="I265" s="9"/>
      <c r="J265" s="9"/>
      <c r="K265" s="9"/>
    </row>
    <row r="266" spans="1:11">
      <c r="A266" s="9"/>
      <c r="B266" s="9"/>
      <c r="C266" s="9"/>
      <c r="D266" s="9"/>
      <c r="E266" s="9"/>
      <c r="F266" s="9"/>
      <c r="G266" s="9"/>
      <c r="H266" s="9"/>
      <c r="I266" s="9"/>
      <c r="J266" s="9"/>
      <c r="K266" s="9"/>
    </row>
    <row r="267" spans="1:11">
      <c r="A267" s="9"/>
      <c r="B267" s="9"/>
      <c r="C267" s="9"/>
      <c r="D267" s="9"/>
      <c r="E267" s="9"/>
      <c r="F267" s="9"/>
      <c r="G267" s="9"/>
      <c r="H267" s="9"/>
      <c r="I267" s="9"/>
      <c r="J267" s="9"/>
      <c r="K267" s="9"/>
    </row>
    <row r="268" spans="1:11">
      <c r="A268" s="9"/>
      <c r="B268" s="9"/>
      <c r="C268" s="9"/>
      <c r="D268" s="9"/>
      <c r="E268" s="9"/>
      <c r="F268" s="9"/>
      <c r="G268" s="9"/>
      <c r="H268" s="9"/>
      <c r="I268" s="9"/>
      <c r="J268" s="9"/>
      <c r="K268" s="9"/>
    </row>
    <row r="269" spans="1:11">
      <c r="A269" s="9"/>
      <c r="B269" s="9"/>
      <c r="C269" s="9"/>
      <c r="D269" s="9"/>
      <c r="E269" s="9"/>
      <c r="F269" s="9"/>
      <c r="G269" s="9"/>
      <c r="H269" s="9"/>
      <c r="I269" s="9"/>
      <c r="J269" s="9"/>
      <c r="K269" s="9"/>
    </row>
    <row r="270" spans="1:11">
      <c r="A270" s="9"/>
      <c r="B270" s="9"/>
      <c r="C270" s="9"/>
      <c r="D270" s="9"/>
      <c r="E270" s="9"/>
      <c r="F270" s="9"/>
      <c r="G270" s="9"/>
      <c r="H270" s="9"/>
      <c r="I270" s="9"/>
      <c r="J270" s="9"/>
      <c r="K270" s="9"/>
    </row>
    <row r="271" spans="1:11">
      <c r="A271" s="9"/>
      <c r="B271" s="9"/>
      <c r="C271" s="9"/>
      <c r="D271" s="9"/>
      <c r="E271" s="9"/>
      <c r="F271" s="9"/>
      <c r="G271" s="9"/>
      <c r="H271" s="9"/>
      <c r="I271" s="9"/>
      <c r="J271" s="9"/>
      <c r="K271" s="9"/>
    </row>
    <row r="272" spans="1:11">
      <c r="A272" s="9"/>
      <c r="B272" s="9"/>
      <c r="C272" s="9"/>
      <c r="D272" s="9"/>
      <c r="E272" s="9"/>
      <c r="F272" s="9"/>
      <c r="G272" s="9"/>
      <c r="H272" s="9"/>
      <c r="I272" s="9"/>
      <c r="J272" s="9"/>
      <c r="K272" s="9"/>
    </row>
    <row r="273" spans="1:11">
      <c r="A273" s="9"/>
      <c r="B273" s="9"/>
      <c r="C273" s="9"/>
      <c r="D273" s="9"/>
      <c r="E273" s="9"/>
      <c r="F273" s="9"/>
      <c r="G273" s="9"/>
      <c r="H273" s="9"/>
      <c r="I273" s="9"/>
      <c r="J273" s="9"/>
      <c r="K273" s="9"/>
    </row>
    <row r="274" spans="1:11">
      <c r="A274" s="9"/>
      <c r="B274" s="9"/>
      <c r="C274" s="9"/>
      <c r="D274" s="9"/>
      <c r="E274" s="9"/>
      <c r="F274" s="9"/>
      <c r="G274" s="9"/>
      <c r="H274" s="9"/>
      <c r="I274" s="9"/>
      <c r="J274" s="9"/>
      <c r="K274" s="9"/>
    </row>
    <row r="275" spans="1:11">
      <c r="A275" s="9"/>
      <c r="B275" s="9"/>
      <c r="C275" s="9"/>
      <c r="D275" s="9"/>
      <c r="E275" s="9"/>
      <c r="F275" s="9"/>
      <c r="G275" s="9"/>
      <c r="H275" s="9"/>
      <c r="I275" s="9"/>
      <c r="J275" s="9"/>
      <c r="K275" s="9"/>
    </row>
    <row r="276" spans="1:11">
      <c r="A276" s="9"/>
      <c r="B276" s="9"/>
      <c r="C276" s="9"/>
      <c r="D276" s="9"/>
      <c r="E276" s="9"/>
      <c r="F276" s="9"/>
      <c r="G276" s="9"/>
      <c r="H276" s="9"/>
      <c r="I276" s="9"/>
      <c r="J276" s="9"/>
      <c r="K276" s="9"/>
    </row>
    <row r="277" spans="1:11">
      <c r="A277" s="9"/>
      <c r="B277" s="9"/>
      <c r="C277" s="9"/>
      <c r="D277" s="9"/>
      <c r="E277" s="9"/>
      <c r="F277" s="9"/>
      <c r="G277" s="9"/>
      <c r="H277" s="9"/>
      <c r="I277" s="9"/>
      <c r="J277" s="9"/>
      <c r="K277" s="9"/>
    </row>
    <row r="278" spans="1:11">
      <c r="A278" s="9"/>
      <c r="B278" s="9"/>
      <c r="C278" s="9"/>
      <c r="D278" s="9"/>
      <c r="E278" s="9"/>
      <c r="F278" s="9"/>
      <c r="G278" s="9"/>
      <c r="H278" s="9"/>
      <c r="I278" s="9"/>
      <c r="J278" s="9"/>
      <c r="K278" s="9"/>
    </row>
    <row r="279" spans="1:11">
      <c r="A279" s="9"/>
      <c r="B279" s="9"/>
      <c r="C279" s="9"/>
      <c r="D279" s="9"/>
      <c r="E279" s="9"/>
      <c r="F279" s="9"/>
      <c r="G279" s="9"/>
      <c r="H279" s="9"/>
      <c r="I279" s="9"/>
      <c r="J279" s="9"/>
      <c r="K279" s="9"/>
    </row>
    <row r="280" spans="1:11">
      <c r="A280" s="9"/>
      <c r="B280" s="9"/>
      <c r="C280" s="9"/>
      <c r="D280" s="9"/>
      <c r="E280" s="9"/>
      <c r="F280" s="9"/>
      <c r="G280" s="9"/>
      <c r="H280" s="9"/>
      <c r="I280" s="9"/>
      <c r="J280" s="9"/>
      <c r="K280" s="9"/>
    </row>
    <row r="281" spans="1:11">
      <c r="A281" s="9"/>
      <c r="B281" s="9"/>
      <c r="C281" s="9"/>
      <c r="D281" s="9"/>
      <c r="E281" s="9"/>
      <c r="F281" s="9"/>
      <c r="G281" s="9"/>
      <c r="H281" s="9"/>
      <c r="I281" s="9"/>
      <c r="J281" s="9"/>
      <c r="K281" s="9"/>
    </row>
    <row r="282" spans="1:11">
      <c r="A282" s="9"/>
      <c r="B282" s="9"/>
      <c r="C282" s="9"/>
      <c r="D282" s="9"/>
      <c r="E282" s="9"/>
      <c r="F282" s="9"/>
      <c r="G282" s="9"/>
      <c r="H282" s="9"/>
      <c r="I282" s="9"/>
      <c r="J282" s="9"/>
      <c r="K282" s="9"/>
    </row>
    <row r="283" spans="1:11">
      <c r="A283" s="9"/>
      <c r="B283" s="9"/>
      <c r="C283" s="9"/>
      <c r="D283" s="9"/>
      <c r="E283" s="9"/>
      <c r="F283" s="9"/>
      <c r="G283" s="9"/>
      <c r="H283" s="9"/>
      <c r="I283" s="9"/>
      <c r="J283" s="9"/>
      <c r="K283" s="9"/>
    </row>
    <row r="284" spans="1:11">
      <c r="A284" s="9"/>
      <c r="B284" s="9"/>
      <c r="C284" s="9"/>
      <c r="D284" s="9"/>
      <c r="E284" s="9"/>
      <c r="F284" s="9"/>
      <c r="G284" s="9"/>
      <c r="H284" s="9"/>
      <c r="I284" s="9"/>
      <c r="J284" s="9"/>
      <c r="K284" s="9"/>
    </row>
    <row r="285" spans="1:11">
      <c r="A285" s="9"/>
      <c r="B285" s="9"/>
      <c r="C285" s="9"/>
      <c r="D285" s="9"/>
      <c r="E285" s="9"/>
      <c r="F285" s="9"/>
      <c r="G285" s="9"/>
      <c r="H285" s="9"/>
      <c r="I285" s="9"/>
      <c r="J285" s="9"/>
      <c r="K285" s="9"/>
    </row>
    <row r="286" spans="1:11">
      <c r="A286" s="9"/>
      <c r="B286" s="9"/>
      <c r="C286" s="9"/>
      <c r="D286" s="9"/>
      <c r="E286" s="9"/>
      <c r="F286" s="9"/>
      <c r="G286" s="9"/>
      <c r="H286" s="9"/>
      <c r="I286" s="9"/>
      <c r="J286" s="9"/>
      <c r="K286" s="9"/>
    </row>
    <row r="287" spans="1:11">
      <c r="A287" s="9"/>
      <c r="B287" s="9"/>
      <c r="C287" s="9"/>
      <c r="D287" s="9"/>
      <c r="E287" s="9"/>
      <c r="F287" s="9"/>
      <c r="G287" s="9"/>
      <c r="H287" s="9"/>
      <c r="I287" s="9"/>
      <c r="J287" s="9"/>
      <c r="K287" s="9"/>
    </row>
    <row r="288" spans="1:11">
      <c r="A288" s="9"/>
      <c r="B288" s="9"/>
      <c r="C288" s="9"/>
      <c r="D288" s="9"/>
      <c r="E288" s="9"/>
      <c r="F288" s="9"/>
      <c r="G288" s="9"/>
      <c r="H288" s="9"/>
      <c r="I288" s="9"/>
      <c r="J288" s="9"/>
      <c r="K288" s="9"/>
    </row>
    <row r="289" spans="1:11">
      <c r="A289" s="9"/>
      <c r="B289" s="9"/>
      <c r="C289" s="9"/>
      <c r="D289" s="9"/>
      <c r="E289" s="9"/>
      <c r="F289" s="9"/>
      <c r="G289" s="9"/>
      <c r="H289" s="9"/>
      <c r="I289" s="9"/>
      <c r="J289" s="9"/>
      <c r="K289" s="9"/>
    </row>
    <row r="290" spans="1:11">
      <c r="A290" s="9"/>
      <c r="B290" s="9"/>
      <c r="C290" s="9"/>
      <c r="D290" s="9"/>
      <c r="E290" s="9"/>
      <c r="F290" s="9"/>
      <c r="G290" s="9"/>
      <c r="H290" s="9"/>
      <c r="I290" s="9"/>
      <c r="J290" s="9"/>
      <c r="K290" s="9"/>
    </row>
    <row r="291" spans="1:11">
      <c r="A291" s="9"/>
      <c r="B291" s="9"/>
      <c r="C291" s="9"/>
      <c r="D291" s="9"/>
      <c r="E291" s="9"/>
      <c r="F291" s="9"/>
      <c r="G291" s="9"/>
      <c r="H291" s="9"/>
      <c r="I291" s="9"/>
      <c r="J291" s="9"/>
      <c r="K291" s="9"/>
    </row>
    <row r="292" spans="1:11">
      <c r="A292" s="9"/>
      <c r="B292" s="9"/>
      <c r="C292" s="9"/>
      <c r="D292" s="9"/>
      <c r="E292" s="9"/>
      <c r="F292" s="9"/>
      <c r="G292" s="9"/>
      <c r="H292" s="9"/>
      <c r="I292" s="9"/>
      <c r="J292" s="9"/>
      <c r="K292" s="9"/>
    </row>
    <row r="293" spans="1:11">
      <c r="A293" s="9"/>
      <c r="B293" s="9"/>
      <c r="C293" s="9"/>
      <c r="D293" s="9"/>
      <c r="E293" s="9"/>
      <c r="F293" s="9"/>
      <c r="G293" s="9"/>
      <c r="H293" s="9"/>
      <c r="I293" s="9"/>
      <c r="J293" s="9"/>
      <c r="K293" s="9"/>
    </row>
    <row r="294" spans="1:11">
      <c r="A294" s="9"/>
      <c r="B294" s="9"/>
      <c r="C294" s="9"/>
      <c r="D294" s="9"/>
      <c r="E294" s="9"/>
      <c r="F294" s="9"/>
      <c r="G294" s="9"/>
      <c r="H294" s="9"/>
      <c r="I294" s="9"/>
      <c r="J294" s="9"/>
      <c r="K294" s="9"/>
    </row>
    <row r="295" spans="1:11">
      <c r="A295" s="9"/>
      <c r="B295" s="9"/>
      <c r="C295" s="9"/>
      <c r="D295" s="9"/>
      <c r="E295" s="9"/>
      <c r="F295" s="9"/>
      <c r="G295" s="9"/>
      <c r="H295" s="9"/>
      <c r="I295" s="9"/>
      <c r="J295" s="9"/>
      <c r="K295" s="9"/>
    </row>
    <row r="296" spans="1:11">
      <c r="A296" s="9"/>
      <c r="B296" s="9"/>
      <c r="C296" s="9"/>
      <c r="D296" s="9"/>
      <c r="E296" s="9"/>
      <c r="F296" s="9"/>
      <c r="G296" s="9"/>
      <c r="H296" s="9"/>
      <c r="I296" s="9"/>
      <c r="J296" s="9"/>
      <c r="K296" s="9"/>
    </row>
    <row r="297" spans="1:11">
      <c r="A297" s="9"/>
      <c r="B297" s="9"/>
      <c r="C297" s="9"/>
      <c r="D297" s="9"/>
      <c r="E297" s="9"/>
      <c r="F297" s="9"/>
      <c r="G297" s="9"/>
      <c r="H297" s="9"/>
      <c r="I297" s="9"/>
      <c r="J297" s="9"/>
      <c r="K297" s="9"/>
    </row>
    <row r="298" spans="1:11">
      <c r="A298" s="9"/>
      <c r="B298" s="9"/>
      <c r="C298" s="9"/>
      <c r="D298" s="9"/>
      <c r="E298" s="9"/>
      <c r="F298" s="9"/>
      <c r="G298" s="9"/>
      <c r="H298" s="9"/>
      <c r="I298" s="9"/>
      <c r="J298" s="9"/>
      <c r="K298" s="9"/>
    </row>
    <row r="299" spans="1:11">
      <c r="A299" s="9"/>
      <c r="B299" s="9"/>
      <c r="C299" s="9"/>
      <c r="D299" s="9"/>
      <c r="E299" s="9"/>
      <c r="F299" s="9"/>
      <c r="G299" s="9"/>
      <c r="H299" s="9"/>
      <c r="I299" s="9"/>
      <c r="J299" s="9"/>
      <c r="K299" s="9"/>
    </row>
    <row r="300" spans="1:11">
      <c r="A300" s="9"/>
      <c r="B300" s="9"/>
      <c r="C300" s="9"/>
      <c r="D300" s="9"/>
      <c r="E300" s="9"/>
      <c r="F300" s="9"/>
      <c r="G300" s="9"/>
      <c r="H300" s="9"/>
      <c r="I300" s="9"/>
      <c r="J300" s="9"/>
      <c r="K300" s="9"/>
    </row>
    <row r="301" spans="1:11">
      <c r="A301" s="9"/>
      <c r="B301" s="9"/>
      <c r="C301" s="9"/>
      <c r="D301" s="9"/>
      <c r="E301" s="9"/>
      <c r="F301" s="9"/>
      <c r="G301" s="9"/>
      <c r="H301" s="9"/>
      <c r="I301" s="9"/>
      <c r="J301" s="9"/>
      <c r="K301" s="9"/>
    </row>
    <row r="302" spans="1:11">
      <c r="A302" s="9"/>
      <c r="B302" s="9"/>
      <c r="C302" s="9"/>
      <c r="D302" s="9"/>
      <c r="E302" s="9"/>
      <c r="F302" s="9"/>
      <c r="G302" s="9"/>
      <c r="H302" s="9"/>
      <c r="I302" s="9"/>
      <c r="J302" s="9"/>
      <c r="K302" s="9"/>
    </row>
    <row r="303" spans="1:11">
      <c r="A303" s="9"/>
      <c r="B303" s="9"/>
      <c r="C303" s="9"/>
      <c r="D303" s="9"/>
      <c r="E303" s="9"/>
      <c r="F303" s="9"/>
      <c r="G303" s="9"/>
      <c r="H303" s="9"/>
      <c r="I303" s="9"/>
      <c r="J303" s="9"/>
      <c r="K303" s="9"/>
    </row>
    <row r="304" spans="1:11">
      <c r="A304" s="9"/>
      <c r="B304" s="9"/>
      <c r="C304" s="9"/>
      <c r="D304" s="9"/>
      <c r="E304" s="9"/>
      <c r="F304" s="9"/>
      <c r="G304" s="9"/>
      <c r="H304" s="9"/>
      <c r="I304" s="9"/>
      <c r="J304" s="9"/>
      <c r="K304" s="9"/>
    </row>
    <row r="305" spans="1:11">
      <c r="A305" s="9"/>
      <c r="B305" s="9"/>
      <c r="C305" s="9"/>
      <c r="D305" s="9"/>
      <c r="E305" s="9"/>
      <c r="F305" s="9"/>
      <c r="G305" s="9"/>
      <c r="H305" s="9"/>
      <c r="I305" s="9"/>
      <c r="J305" s="9"/>
      <c r="K305" s="9"/>
    </row>
    <row r="306" spans="1:11">
      <c r="A306" s="9"/>
      <c r="B306" s="9"/>
      <c r="C306" s="9"/>
      <c r="D306" s="9"/>
      <c r="E306" s="9"/>
      <c r="F306" s="9"/>
      <c r="G306" s="9"/>
      <c r="H306" s="9"/>
      <c r="I306" s="9"/>
      <c r="J306" s="9"/>
      <c r="K306" s="9"/>
    </row>
    <row r="307" spans="1:11">
      <c r="A307" s="9"/>
      <c r="B307" s="9"/>
      <c r="C307" s="9"/>
      <c r="D307" s="9"/>
      <c r="E307" s="9"/>
      <c r="F307" s="9"/>
      <c r="G307" s="9"/>
      <c r="H307" s="9"/>
      <c r="I307" s="9"/>
      <c r="J307" s="9"/>
      <c r="K307" s="9"/>
    </row>
    <row r="308" spans="1:11">
      <c r="A308" s="9"/>
      <c r="B308" s="9"/>
      <c r="C308" s="9"/>
      <c r="D308" s="9"/>
      <c r="E308" s="9"/>
      <c r="F308" s="9"/>
      <c r="G308" s="9"/>
      <c r="H308" s="9"/>
      <c r="I308" s="9"/>
      <c r="J308" s="9"/>
      <c r="K308" s="9"/>
    </row>
    <row r="309" spans="1:11">
      <c r="A309" s="9"/>
      <c r="B309" s="9"/>
      <c r="C309" s="9"/>
      <c r="D309" s="9"/>
      <c r="E309" s="9"/>
      <c r="F309" s="9"/>
      <c r="G309" s="9"/>
      <c r="H309" s="9"/>
      <c r="I309" s="9"/>
      <c r="J309" s="9"/>
      <c r="K309" s="9"/>
    </row>
    <row r="310" spans="1:11">
      <c r="A310" s="9"/>
      <c r="B310" s="9"/>
      <c r="C310" s="9"/>
      <c r="D310" s="9"/>
      <c r="E310" s="9"/>
      <c r="F310" s="9"/>
      <c r="G310" s="9"/>
      <c r="H310" s="9"/>
      <c r="I310" s="9"/>
      <c r="J310" s="9"/>
      <c r="K310" s="9"/>
    </row>
    <row r="311" spans="1:11">
      <c r="A311" s="9"/>
      <c r="B311" s="9"/>
      <c r="C311" s="9"/>
      <c r="D311" s="9"/>
      <c r="E311" s="9"/>
      <c r="F311" s="9"/>
      <c r="G311" s="9"/>
      <c r="H311" s="9"/>
      <c r="I311" s="9"/>
      <c r="J311" s="9"/>
      <c r="K311" s="9"/>
    </row>
    <row r="312" spans="1:11">
      <c r="A312" s="9"/>
      <c r="B312" s="9"/>
      <c r="C312" s="9"/>
      <c r="D312" s="9"/>
      <c r="E312" s="9"/>
      <c r="F312" s="9"/>
      <c r="G312" s="9"/>
      <c r="H312" s="9"/>
      <c r="I312" s="9"/>
      <c r="J312" s="9"/>
      <c r="K312" s="9"/>
    </row>
    <row r="313" spans="1:11">
      <c r="A313" s="9"/>
      <c r="B313" s="9"/>
      <c r="C313" s="9"/>
      <c r="D313" s="9"/>
      <c r="E313" s="9"/>
      <c r="F313" s="9"/>
      <c r="G313" s="9"/>
      <c r="H313" s="9"/>
      <c r="I313" s="9"/>
      <c r="J313" s="9"/>
      <c r="K313" s="9"/>
    </row>
    <row r="314" spans="1:11">
      <c r="A314" s="9"/>
      <c r="B314" s="9"/>
      <c r="C314" s="9"/>
      <c r="D314" s="9"/>
      <c r="E314" s="9"/>
      <c r="F314" s="9"/>
      <c r="G314" s="9"/>
      <c r="H314" s="9"/>
      <c r="I314" s="9"/>
      <c r="J314" s="9"/>
      <c r="K314" s="9"/>
    </row>
    <row r="315" spans="1:11">
      <c r="A315" s="9"/>
      <c r="B315" s="9"/>
      <c r="C315" s="9"/>
      <c r="D315" s="9"/>
      <c r="E315" s="9"/>
      <c r="F315" s="9"/>
      <c r="G315" s="9"/>
      <c r="H315" s="9"/>
      <c r="I315" s="9"/>
      <c r="J315" s="9"/>
      <c r="K315" s="9"/>
    </row>
    <row r="316" spans="1:11">
      <c r="A316" s="9"/>
      <c r="B316" s="9"/>
      <c r="C316" s="9"/>
      <c r="D316" s="9"/>
      <c r="E316" s="9"/>
      <c r="F316" s="9"/>
      <c r="G316" s="9"/>
      <c r="H316" s="9"/>
      <c r="I316" s="9"/>
      <c r="J316" s="9"/>
      <c r="K316" s="9"/>
    </row>
    <row r="317" spans="1:11">
      <c r="A317" s="9"/>
      <c r="B317" s="9"/>
      <c r="C317" s="9"/>
      <c r="D317" s="9"/>
      <c r="E317" s="9"/>
      <c r="F317" s="9"/>
      <c r="G317" s="9"/>
      <c r="H317" s="9"/>
      <c r="I317" s="9"/>
      <c r="J317" s="9"/>
      <c r="K317" s="9"/>
    </row>
    <row r="318" spans="1:11">
      <c r="A318" s="9"/>
      <c r="B318" s="9"/>
      <c r="C318" s="9"/>
      <c r="D318" s="9"/>
      <c r="E318" s="9"/>
      <c r="F318" s="9"/>
      <c r="G318" s="9"/>
      <c r="H318" s="9"/>
      <c r="I318" s="9"/>
      <c r="J318" s="9"/>
      <c r="K318" s="9"/>
    </row>
    <row r="319" spans="1:11">
      <c r="A319" s="9"/>
      <c r="B319" s="9"/>
      <c r="C319" s="9"/>
      <c r="D319" s="9"/>
      <c r="E319" s="9"/>
      <c r="F319" s="9"/>
      <c r="G319" s="9"/>
      <c r="H319" s="9"/>
      <c r="I319" s="9"/>
      <c r="J319" s="9"/>
      <c r="K319" s="9"/>
    </row>
    <row r="320" spans="1:11">
      <c r="A320" s="9"/>
      <c r="B320" s="9"/>
      <c r="C320" s="9"/>
      <c r="D320" s="9"/>
      <c r="E320" s="9"/>
      <c r="F320" s="9"/>
      <c r="G320" s="9"/>
      <c r="H320" s="9"/>
      <c r="I320" s="9"/>
      <c r="J320" s="9"/>
      <c r="K320" s="9"/>
    </row>
    <row r="321" spans="1:11">
      <c r="A321" s="9"/>
      <c r="B321" s="9"/>
      <c r="C321" s="9"/>
      <c r="D321" s="9"/>
      <c r="E321" s="9"/>
      <c r="F321" s="9"/>
      <c r="G321" s="9"/>
      <c r="H321" s="9"/>
      <c r="I321" s="9"/>
      <c r="J321" s="9"/>
      <c r="K321" s="9"/>
    </row>
    <row r="322" spans="1:11">
      <c r="A322" s="9"/>
      <c r="B322" s="9"/>
      <c r="C322" s="9"/>
      <c r="D322" s="9"/>
      <c r="E322" s="9"/>
      <c r="F322" s="9"/>
      <c r="G322" s="9"/>
      <c r="H322" s="9"/>
      <c r="I322" s="9"/>
      <c r="J322" s="9"/>
      <c r="K322" s="9"/>
    </row>
    <row r="323" spans="1:11">
      <c r="A323" s="9"/>
      <c r="B323" s="9"/>
      <c r="C323" s="9"/>
      <c r="D323" s="9"/>
      <c r="E323" s="9"/>
      <c r="F323" s="9"/>
      <c r="G323" s="9"/>
      <c r="H323" s="9"/>
      <c r="I323" s="9"/>
      <c r="J323" s="9"/>
      <c r="K323" s="9"/>
    </row>
    <row r="324" spans="1:11">
      <c r="A324" s="9"/>
      <c r="B324" s="9"/>
      <c r="C324" s="9"/>
      <c r="D324" s="9"/>
      <c r="E324" s="9"/>
      <c r="F324" s="9"/>
      <c r="G324" s="9"/>
      <c r="H324" s="9"/>
      <c r="I324" s="9"/>
      <c r="J324" s="9"/>
      <c r="K324" s="9"/>
    </row>
    <row r="325" spans="1:11">
      <c r="A325" s="9"/>
      <c r="B325" s="9"/>
      <c r="C325" s="9"/>
      <c r="D325" s="9"/>
      <c r="E325" s="9"/>
      <c r="F325" s="9"/>
      <c r="G325" s="9"/>
      <c r="H325" s="9"/>
      <c r="I325" s="9"/>
      <c r="J325" s="9"/>
      <c r="K325" s="9"/>
    </row>
    <row r="326" spans="1:11">
      <c r="A326" s="9"/>
      <c r="B326" s="9"/>
      <c r="C326" s="9"/>
      <c r="D326" s="9"/>
      <c r="E326" s="9"/>
      <c r="F326" s="9"/>
      <c r="G326" s="9"/>
      <c r="H326" s="9"/>
      <c r="I326" s="9"/>
      <c r="J326" s="9"/>
      <c r="K326" s="9"/>
    </row>
    <row r="327" spans="1:11">
      <c r="A327" s="9"/>
      <c r="B327" s="9"/>
      <c r="C327" s="9"/>
      <c r="D327" s="9"/>
      <c r="E327" s="9"/>
      <c r="F327" s="9"/>
      <c r="G327" s="9"/>
      <c r="H327" s="9"/>
      <c r="I327" s="9"/>
      <c r="J327" s="9"/>
      <c r="K327" s="9"/>
    </row>
    <row r="328" spans="1:11">
      <c r="A328" s="9"/>
      <c r="B328" s="9"/>
      <c r="C328" s="9"/>
      <c r="D328" s="9"/>
      <c r="E328" s="9"/>
      <c r="F328" s="9"/>
      <c r="G328" s="9"/>
      <c r="H328" s="9"/>
      <c r="I328" s="9"/>
      <c r="J328" s="9"/>
      <c r="K328" s="9"/>
    </row>
    <row r="329" spans="1:11">
      <c r="A329" s="9"/>
      <c r="B329" s="9"/>
      <c r="C329" s="9"/>
      <c r="D329" s="9"/>
      <c r="E329" s="9"/>
      <c r="F329" s="9"/>
      <c r="G329" s="9"/>
      <c r="H329" s="9"/>
      <c r="I329" s="9"/>
      <c r="J329" s="9"/>
      <c r="K329" s="9"/>
    </row>
    <row r="330" spans="1:11">
      <c r="A330" s="9"/>
      <c r="B330" s="9"/>
      <c r="C330" s="9"/>
      <c r="D330" s="9"/>
      <c r="E330" s="9"/>
      <c r="F330" s="9"/>
      <c r="G330" s="9"/>
      <c r="H330" s="9"/>
      <c r="I330" s="9"/>
      <c r="J330" s="9"/>
      <c r="K330" s="9"/>
    </row>
    <row r="331" spans="1:11">
      <c r="A331" s="9"/>
      <c r="B331" s="9"/>
      <c r="C331" s="9"/>
      <c r="D331" s="9"/>
      <c r="E331" s="9"/>
      <c r="F331" s="9"/>
      <c r="G331" s="9"/>
      <c r="H331" s="9"/>
      <c r="I331" s="9"/>
      <c r="J331" s="9"/>
      <c r="K331" s="9"/>
    </row>
    <row r="332" spans="1:11">
      <c r="A332" s="9"/>
      <c r="B332" s="9"/>
      <c r="C332" s="9"/>
      <c r="D332" s="9"/>
      <c r="E332" s="9"/>
      <c r="F332" s="9"/>
      <c r="G332" s="9"/>
      <c r="H332" s="9"/>
      <c r="I332" s="9"/>
      <c r="J332" s="9"/>
      <c r="K332" s="9"/>
    </row>
    <row r="333" spans="1:11">
      <c r="A333" s="9"/>
      <c r="B333" s="9"/>
      <c r="C333" s="9"/>
      <c r="D333" s="9"/>
      <c r="E333" s="9"/>
      <c r="F333" s="9"/>
      <c r="G333" s="9"/>
      <c r="H333" s="9"/>
      <c r="I333" s="9"/>
      <c r="J333" s="9"/>
      <c r="K333" s="9"/>
    </row>
    <row r="334" spans="1:11">
      <c r="A334" s="9"/>
      <c r="B334" s="9"/>
      <c r="C334" s="9"/>
      <c r="D334" s="9"/>
      <c r="E334" s="9"/>
      <c r="F334" s="9"/>
      <c r="G334" s="9"/>
      <c r="H334" s="9"/>
      <c r="I334" s="9"/>
      <c r="J334" s="9"/>
      <c r="K334" s="9"/>
    </row>
    <row r="335" spans="1:11">
      <c r="A335" s="9"/>
      <c r="B335" s="9"/>
      <c r="C335" s="9"/>
      <c r="D335" s="9"/>
      <c r="E335" s="9"/>
      <c r="F335" s="9"/>
      <c r="G335" s="9"/>
      <c r="H335" s="9"/>
      <c r="I335" s="9"/>
      <c r="J335" s="9"/>
      <c r="K335" s="9"/>
    </row>
    <row r="336" spans="1:11">
      <c r="A336" s="9"/>
      <c r="B336" s="9"/>
      <c r="C336" s="9"/>
      <c r="D336" s="9"/>
      <c r="E336" s="9"/>
      <c r="F336" s="9"/>
      <c r="G336" s="9"/>
      <c r="H336" s="9"/>
      <c r="I336" s="9"/>
      <c r="J336" s="9"/>
      <c r="K336" s="9"/>
    </row>
    <row r="337" spans="1:11">
      <c r="A337" s="9"/>
      <c r="B337" s="9"/>
      <c r="C337" s="9"/>
      <c r="D337" s="9"/>
      <c r="E337" s="9"/>
      <c r="F337" s="9"/>
      <c r="G337" s="9"/>
      <c r="H337" s="9"/>
      <c r="I337" s="9"/>
      <c r="J337" s="9"/>
      <c r="K337" s="9"/>
    </row>
    <row r="338" spans="1:11">
      <c r="A338" s="9"/>
      <c r="B338" s="9"/>
      <c r="C338" s="9"/>
      <c r="D338" s="9"/>
      <c r="E338" s="9"/>
      <c r="F338" s="9"/>
      <c r="G338" s="9"/>
      <c r="H338" s="9"/>
      <c r="I338" s="9"/>
      <c r="J338" s="9"/>
      <c r="K338" s="9"/>
    </row>
    <row r="339" spans="1:11">
      <c r="A339" s="9"/>
      <c r="B339" s="9"/>
      <c r="C339" s="9"/>
      <c r="D339" s="9"/>
      <c r="E339" s="9"/>
      <c r="F339" s="9"/>
      <c r="G339" s="9"/>
      <c r="H339" s="9"/>
      <c r="I339" s="9"/>
      <c r="J339" s="9"/>
      <c r="K339" s="9"/>
    </row>
    <row r="340" spans="1:11">
      <c r="A340" s="9"/>
      <c r="B340" s="9"/>
      <c r="C340" s="9"/>
      <c r="D340" s="9"/>
      <c r="E340" s="9"/>
      <c r="F340" s="9"/>
      <c r="G340" s="9"/>
      <c r="H340" s="9"/>
      <c r="I340" s="9"/>
      <c r="J340" s="9"/>
      <c r="K340" s="9"/>
    </row>
    <row r="341" spans="1:11">
      <c r="A341" s="9"/>
      <c r="B341" s="9"/>
      <c r="C341" s="9"/>
      <c r="D341" s="9"/>
      <c r="E341" s="9"/>
      <c r="F341" s="9"/>
      <c r="G341" s="9"/>
      <c r="H341" s="9"/>
      <c r="I341" s="9"/>
      <c r="J341" s="9"/>
      <c r="K341" s="9"/>
    </row>
    <row r="342" spans="1:11">
      <c r="A342" s="9"/>
      <c r="B342" s="9"/>
      <c r="C342" s="9"/>
      <c r="D342" s="9"/>
      <c r="E342" s="9"/>
      <c r="F342" s="9"/>
      <c r="G342" s="9"/>
      <c r="H342" s="9"/>
      <c r="I342" s="9"/>
      <c r="J342" s="9"/>
      <c r="K342" s="9"/>
    </row>
    <row r="343" spans="1:11">
      <c r="A343" s="9"/>
      <c r="B343" s="9"/>
      <c r="C343" s="9"/>
      <c r="D343" s="9"/>
      <c r="E343" s="9"/>
      <c r="F343" s="9"/>
      <c r="G343" s="9"/>
      <c r="H343" s="9"/>
      <c r="I343" s="9"/>
      <c r="J343" s="9"/>
      <c r="K343" s="9"/>
    </row>
    <row r="344" spans="1:11">
      <c r="A344" s="9"/>
      <c r="B344" s="9"/>
      <c r="C344" s="9"/>
      <c r="D344" s="9"/>
      <c r="E344" s="9"/>
      <c r="F344" s="9"/>
      <c r="G344" s="9"/>
      <c r="H344" s="9"/>
      <c r="I344" s="9"/>
      <c r="J344" s="9"/>
      <c r="K344" s="9"/>
    </row>
    <row r="345" spans="1:11">
      <c r="A345" s="9"/>
      <c r="B345" s="9"/>
      <c r="C345" s="9"/>
      <c r="D345" s="9"/>
      <c r="E345" s="9"/>
      <c r="F345" s="9"/>
      <c r="G345" s="9"/>
      <c r="H345" s="9"/>
      <c r="I345" s="9"/>
      <c r="J345" s="9"/>
      <c r="K345" s="9"/>
    </row>
    <row r="346" spans="1:11">
      <c r="A346" s="9"/>
      <c r="B346" s="9"/>
      <c r="C346" s="9"/>
      <c r="D346" s="9"/>
      <c r="E346" s="9"/>
      <c r="F346" s="9"/>
      <c r="G346" s="9"/>
      <c r="H346" s="9"/>
      <c r="I346" s="9"/>
      <c r="J346" s="9"/>
      <c r="K346" s="9"/>
    </row>
    <row r="347" spans="1:11">
      <c r="A347" s="9"/>
      <c r="B347" s="9"/>
      <c r="C347" s="9"/>
      <c r="D347" s="9"/>
      <c r="E347" s="9"/>
      <c r="F347" s="9"/>
      <c r="G347" s="9"/>
      <c r="H347" s="9"/>
      <c r="I347" s="9"/>
      <c r="J347" s="9"/>
      <c r="K347" s="9"/>
    </row>
    <row r="348" spans="1:11">
      <c r="A348" s="9"/>
      <c r="B348" s="9"/>
      <c r="C348" s="9"/>
      <c r="D348" s="9"/>
      <c r="E348" s="9"/>
      <c r="F348" s="9"/>
      <c r="G348" s="9"/>
      <c r="H348" s="9"/>
      <c r="I348" s="9"/>
      <c r="J348" s="9"/>
      <c r="K348" s="9"/>
    </row>
    <row r="349" spans="1:11">
      <c r="A349" s="9"/>
      <c r="B349" s="9"/>
      <c r="C349" s="9"/>
      <c r="D349" s="9"/>
      <c r="E349" s="9"/>
      <c r="F349" s="9"/>
      <c r="G349" s="9"/>
      <c r="H349" s="9"/>
      <c r="I349" s="9"/>
      <c r="J349" s="9"/>
      <c r="K349" s="9"/>
    </row>
    <row r="350" spans="1:11">
      <c r="A350" s="9"/>
      <c r="B350" s="9"/>
      <c r="C350" s="9"/>
      <c r="D350" s="9"/>
      <c r="E350" s="9"/>
      <c r="F350" s="9"/>
      <c r="G350" s="9"/>
      <c r="H350" s="9"/>
      <c r="I350" s="9"/>
      <c r="J350" s="9"/>
      <c r="K350" s="9"/>
    </row>
    <row r="351" spans="1:11">
      <c r="A351" s="9"/>
      <c r="B351" s="9"/>
      <c r="C351" s="9"/>
      <c r="D351" s="9"/>
      <c r="E351" s="9"/>
      <c r="F351" s="9"/>
      <c r="G351" s="9"/>
      <c r="H351" s="9"/>
      <c r="I351" s="9"/>
      <c r="J351" s="9"/>
      <c r="K351" s="9"/>
    </row>
    <row r="352" spans="1:11">
      <c r="A352" s="9"/>
      <c r="B352" s="9"/>
      <c r="C352" s="9"/>
      <c r="D352" s="9"/>
      <c r="E352" s="9"/>
      <c r="F352" s="9"/>
      <c r="G352" s="9"/>
      <c r="H352" s="9"/>
      <c r="I352" s="9"/>
      <c r="J352" s="9"/>
      <c r="K352" s="9"/>
    </row>
    <row r="353" spans="1:11">
      <c r="A353" s="9"/>
      <c r="B353" s="9"/>
      <c r="C353" s="9"/>
      <c r="D353" s="9"/>
      <c r="E353" s="9"/>
      <c r="F353" s="9"/>
      <c r="G353" s="9"/>
      <c r="H353" s="9"/>
      <c r="I353" s="9"/>
      <c r="J353" s="9"/>
      <c r="K353" s="9"/>
    </row>
    <row r="354" spans="1:11">
      <c r="A354" s="9"/>
      <c r="B354" s="9"/>
      <c r="C354" s="9"/>
      <c r="D354" s="9"/>
      <c r="E354" s="9"/>
      <c r="F354" s="9"/>
      <c r="G354" s="9"/>
      <c r="H354" s="9"/>
      <c r="I354" s="9"/>
      <c r="J354" s="9"/>
      <c r="K354" s="9"/>
    </row>
    <row r="355" spans="1:11">
      <c r="A355" s="9"/>
      <c r="B355" s="9"/>
      <c r="C355" s="9"/>
      <c r="D355" s="9"/>
      <c r="E355" s="9"/>
      <c r="F355" s="9"/>
      <c r="G355" s="9"/>
      <c r="H355" s="9"/>
      <c r="I355" s="9"/>
      <c r="J355" s="9"/>
      <c r="K355" s="9"/>
    </row>
    <row r="356" spans="1:11">
      <c r="A356" s="9"/>
      <c r="B356" s="9"/>
      <c r="C356" s="9"/>
      <c r="D356" s="9"/>
      <c r="E356" s="9"/>
      <c r="F356" s="9"/>
      <c r="G356" s="9"/>
      <c r="H356" s="9"/>
      <c r="I356" s="9"/>
      <c r="J356" s="9"/>
      <c r="K356" s="9"/>
    </row>
    <row r="357" spans="1:11">
      <c r="A357" s="9"/>
      <c r="B357" s="9"/>
      <c r="C357" s="9"/>
      <c r="D357" s="9"/>
      <c r="E357" s="9"/>
      <c r="F357" s="9"/>
      <c r="G357" s="9"/>
      <c r="H357" s="9"/>
      <c r="I357" s="9"/>
      <c r="J357" s="9"/>
      <c r="K357" s="9"/>
    </row>
    <row r="358" spans="1:11">
      <c r="A358" s="9"/>
      <c r="B358" s="9"/>
      <c r="C358" s="9"/>
      <c r="D358" s="9"/>
      <c r="E358" s="9"/>
      <c r="F358" s="9"/>
      <c r="G358" s="9"/>
      <c r="H358" s="9"/>
      <c r="I358" s="9"/>
      <c r="J358" s="9"/>
      <c r="K358" s="9"/>
    </row>
    <row r="359" spans="1:11">
      <c r="A359" s="9"/>
      <c r="B359" s="9"/>
      <c r="C359" s="9"/>
      <c r="D359" s="9"/>
      <c r="E359" s="9"/>
      <c r="F359" s="9"/>
      <c r="G359" s="9"/>
      <c r="H359" s="9"/>
      <c r="I359" s="9"/>
      <c r="J359" s="9"/>
      <c r="K359" s="9"/>
    </row>
    <row r="360" spans="1:11">
      <c r="A360" s="9"/>
      <c r="B360" s="9"/>
      <c r="C360" s="9"/>
      <c r="D360" s="9"/>
      <c r="E360" s="9"/>
      <c r="F360" s="9"/>
      <c r="G360" s="9"/>
      <c r="H360" s="9"/>
      <c r="I360" s="9"/>
      <c r="J360" s="9"/>
      <c r="K360" s="9"/>
    </row>
    <row r="361" spans="1:11">
      <c r="A361" s="9"/>
      <c r="B361" s="9"/>
      <c r="C361" s="9"/>
      <c r="D361" s="9"/>
      <c r="E361" s="9"/>
      <c r="F361" s="9"/>
      <c r="G361" s="9"/>
      <c r="H361" s="9"/>
      <c r="I361" s="9"/>
      <c r="J361" s="9"/>
      <c r="K361" s="9"/>
    </row>
    <row r="362" spans="1:11">
      <c r="A362" s="9"/>
      <c r="B362" s="9"/>
      <c r="C362" s="9"/>
      <c r="D362" s="9"/>
      <c r="E362" s="9"/>
      <c r="F362" s="9"/>
      <c r="G362" s="9"/>
      <c r="H362" s="9"/>
      <c r="I362" s="9"/>
      <c r="J362" s="9"/>
      <c r="K362" s="9"/>
    </row>
    <row r="363" spans="1:11">
      <c r="A363" s="9"/>
      <c r="B363" s="9"/>
      <c r="C363" s="9"/>
      <c r="D363" s="9"/>
      <c r="E363" s="9"/>
      <c r="F363" s="9"/>
      <c r="G363" s="9"/>
      <c r="H363" s="9"/>
      <c r="I363" s="9"/>
      <c r="J363" s="9"/>
      <c r="K363" s="9"/>
    </row>
    <row r="364" spans="1:11">
      <c r="A364" s="9"/>
      <c r="B364" s="9"/>
      <c r="C364" s="9"/>
      <c r="D364" s="9"/>
      <c r="E364" s="9"/>
      <c r="F364" s="9"/>
      <c r="G364" s="9"/>
      <c r="H364" s="9"/>
      <c r="I364" s="9"/>
      <c r="J364" s="9"/>
      <c r="K364" s="9"/>
    </row>
    <row r="365" spans="1:11">
      <c r="A365" s="9"/>
      <c r="B365" s="9"/>
      <c r="C365" s="9"/>
      <c r="D365" s="9"/>
      <c r="E365" s="9"/>
      <c r="F365" s="9"/>
      <c r="G365" s="9"/>
      <c r="H365" s="9"/>
      <c r="I365" s="9"/>
      <c r="J365" s="9"/>
      <c r="K365" s="9"/>
    </row>
    <row r="366" spans="1:11">
      <c r="A366" s="9"/>
      <c r="B366" s="9"/>
      <c r="C366" s="9"/>
      <c r="D366" s="9"/>
      <c r="E366" s="9"/>
      <c r="F366" s="9"/>
      <c r="G366" s="9"/>
      <c r="H366" s="9"/>
      <c r="I366" s="9"/>
      <c r="J366" s="9"/>
      <c r="K366" s="9"/>
    </row>
    <row r="367" spans="1:11">
      <c r="A367" s="9"/>
      <c r="B367" s="9"/>
      <c r="C367" s="9"/>
      <c r="D367" s="9"/>
      <c r="E367" s="9"/>
      <c r="F367" s="9"/>
      <c r="G367" s="9"/>
      <c r="H367" s="9"/>
      <c r="I367" s="9"/>
      <c r="J367" s="9"/>
      <c r="K367" s="9"/>
    </row>
    <row r="368" spans="1:11">
      <c r="A368" s="9"/>
      <c r="B368" s="9"/>
      <c r="C368" s="9"/>
      <c r="D368" s="9"/>
      <c r="E368" s="9"/>
      <c r="F368" s="9"/>
      <c r="G368" s="9"/>
      <c r="H368" s="9"/>
      <c r="I368" s="9"/>
      <c r="J368" s="9"/>
      <c r="K368" s="9"/>
    </row>
    <row r="369" spans="1:11">
      <c r="A369" s="9"/>
      <c r="B369" s="9"/>
      <c r="C369" s="9"/>
      <c r="D369" s="9"/>
      <c r="E369" s="9"/>
      <c r="F369" s="9"/>
      <c r="G369" s="9"/>
      <c r="H369" s="9"/>
      <c r="I369" s="9"/>
      <c r="J369" s="9"/>
      <c r="K369" s="9"/>
    </row>
    <row r="370" spans="1:11">
      <c r="A370" s="9"/>
      <c r="B370" s="9"/>
      <c r="C370" s="9"/>
      <c r="D370" s="9"/>
      <c r="E370" s="9"/>
      <c r="F370" s="9"/>
      <c r="G370" s="9"/>
      <c r="H370" s="9"/>
      <c r="I370" s="9"/>
      <c r="J370" s="9"/>
      <c r="K370" s="9"/>
    </row>
    <row r="371" spans="1:11">
      <c r="A371" s="9"/>
      <c r="B371" s="9"/>
      <c r="C371" s="9"/>
      <c r="D371" s="9"/>
      <c r="E371" s="9"/>
      <c r="F371" s="9"/>
      <c r="G371" s="9"/>
      <c r="H371" s="9"/>
      <c r="I371" s="9"/>
      <c r="J371" s="9"/>
      <c r="K371" s="9"/>
    </row>
    <row r="372" spans="1:11">
      <c r="A372" s="9"/>
      <c r="B372" s="9"/>
      <c r="C372" s="9"/>
      <c r="D372" s="9"/>
      <c r="E372" s="9"/>
      <c r="F372" s="9"/>
      <c r="G372" s="9"/>
      <c r="H372" s="9"/>
      <c r="I372" s="9"/>
      <c r="J372" s="9"/>
      <c r="K372" s="9"/>
    </row>
    <row r="373" spans="1:11">
      <c r="A373" s="9"/>
      <c r="B373" s="9"/>
      <c r="C373" s="9"/>
      <c r="D373" s="9"/>
      <c r="E373" s="9"/>
      <c r="F373" s="9"/>
      <c r="G373" s="9"/>
      <c r="H373" s="9"/>
      <c r="I373" s="9"/>
      <c r="J373" s="9"/>
      <c r="K373" s="9"/>
    </row>
    <row r="374" spans="1:11">
      <c r="A374" s="9"/>
      <c r="B374" s="9"/>
      <c r="C374" s="9"/>
      <c r="D374" s="9"/>
      <c r="E374" s="9"/>
      <c r="F374" s="9"/>
      <c r="G374" s="9"/>
      <c r="H374" s="9"/>
      <c r="I374" s="9"/>
      <c r="J374" s="9"/>
      <c r="K374" s="9"/>
    </row>
    <row r="375" spans="1:11">
      <c r="A375" s="9"/>
      <c r="B375" s="9"/>
      <c r="C375" s="9"/>
      <c r="D375" s="9"/>
      <c r="E375" s="9"/>
      <c r="F375" s="9"/>
      <c r="G375" s="9"/>
      <c r="H375" s="9"/>
      <c r="I375" s="9"/>
      <c r="J375" s="9"/>
      <c r="K375" s="9"/>
    </row>
    <row r="376" spans="1:11">
      <c r="A376" s="9"/>
      <c r="B376" s="9"/>
      <c r="C376" s="9"/>
      <c r="D376" s="9"/>
      <c r="E376" s="9"/>
      <c r="F376" s="9"/>
      <c r="G376" s="9"/>
      <c r="H376" s="9"/>
      <c r="I376" s="9"/>
      <c r="J376" s="9"/>
      <c r="K376" s="9"/>
    </row>
    <row r="377" spans="1:11">
      <c r="A377" s="9"/>
      <c r="B377" s="9"/>
      <c r="C377" s="9"/>
      <c r="D377" s="9"/>
      <c r="E377" s="9"/>
      <c r="F377" s="9"/>
      <c r="G377" s="9"/>
      <c r="H377" s="9"/>
      <c r="I377" s="9"/>
      <c r="J377" s="9"/>
      <c r="K377" s="9"/>
    </row>
    <row r="378" spans="1:11">
      <c r="A378" s="9"/>
      <c r="B378" s="9"/>
      <c r="C378" s="9"/>
      <c r="D378" s="9"/>
      <c r="E378" s="9"/>
      <c r="F378" s="9"/>
      <c r="G378" s="9"/>
      <c r="H378" s="9"/>
      <c r="I378" s="9"/>
      <c r="J378" s="9"/>
      <c r="K378" s="9"/>
    </row>
    <row r="379" spans="1:11">
      <c r="A379" s="9"/>
      <c r="B379" s="9"/>
      <c r="C379" s="9"/>
      <c r="D379" s="9"/>
      <c r="E379" s="9"/>
      <c r="F379" s="9"/>
      <c r="G379" s="9"/>
      <c r="H379" s="9"/>
      <c r="I379" s="9"/>
      <c r="J379" s="9"/>
      <c r="K379" s="9"/>
    </row>
    <row r="380" spans="1:11">
      <c r="A380" s="9"/>
      <c r="B380" s="9"/>
      <c r="C380" s="9"/>
      <c r="D380" s="9"/>
      <c r="E380" s="9"/>
      <c r="F380" s="9"/>
      <c r="G380" s="9"/>
      <c r="H380" s="9"/>
      <c r="I380" s="9"/>
      <c r="J380" s="9"/>
      <c r="K380" s="9"/>
    </row>
    <row r="381" spans="1:11">
      <c r="A381" s="9"/>
      <c r="B381" s="9"/>
      <c r="C381" s="9"/>
      <c r="D381" s="9"/>
      <c r="E381" s="9"/>
      <c r="F381" s="9"/>
      <c r="G381" s="9"/>
      <c r="H381" s="9"/>
      <c r="I381" s="9"/>
      <c r="J381" s="9"/>
      <c r="K381" s="9"/>
    </row>
    <row r="382" spans="1:11">
      <c r="A382" s="9"/>
      <c r="B382" s="9"/>
      <c r="C382" s="9"/>
      <c r="D382" s="9"/>
      <c r="E382" s="9"/>
      <c r="F382" s="9"/>
      <c r="G382" s="9"/>
      <c r="H382" s="9"/>
      <c r="I382" s="9"/>
      <c r="J382" s="9"/>
      <c r="K382" s="9"/>
    </row>
    <row r="383" spans="1:11">
      <c r="A383" s="9"/>
      <c r="B383" s="9"/>
      <c r="C383" s="9"/>
      <c r="D383" s="9"/>
      <c r="E383" s="9"/>
      <c r="F383" s="9"/>
      <c r="G383" s="9"/>
      <c r="H383" s="9"/>
      <c r="I383" s="9"/>
      <c r="J383" s="9"/>
      <c r="K383" s="9"/>
    </row>
    <row r="384" spans="1:11">
      <c r="A384" s="9"/>
      <c r="B384" s="9"/>
      <c r="C384" s="9"/>
      <c r="D384" s="9"/>
      <c r="E384" s="9"/>
      <c r="F384" s="9"/>
      <c r="G384" s="9"/>
      <c r="H384" s="9"/>
      <c r="I384" s="9"/>
      <c r="J384" s="9"/>
      <c r="K384" s="9"/>
    </row>
    <row r="385" spans="1:11">
      <c r="A385" s="9"/>
      <c r="B385" s="9"/>
      <c r="C385" s="9"/>
      <c r="D385" s="9"/>
      <c r="E385" s="9"/>
      <c r="F385" s="9"/>
      <c r="G385" s="9"/>
      <c r="H385" s="9"/>
      <c r="I385" s="9"/>
      <c r="J385" s="9"/>
      <c r="K385" s="9"/>
    </row>
    <row r="386" spans="1:11">
      <c r="A386" s="9"/>
      <c r="B386" s="9"/>
      <c r="C386" s="9"/>
      <c r="D386" s="9"/>
      <c r="E386" s="9"/>
      <c r="F386" s="9"/>
      <c r="G386" s="9"/>
      <c r="H386" s="9"/>
      <c r="I386" s="9"/>
      <c r="J386" s="9"/>
      <c r="K386" s="9"/>
    </row>
    <row r="387" spans="1:11">
      <c r="A387" s="9"/>
      <c r="B387" s="9"/>
      <c r="C387" s="9"/>
      <c r="D387" s="9"/>
      <c r="E387" s="9"/>
      <c r="F387" s="9"/>
      <c r="G387" s="9"/>
      <c r="H387" s="9"/>
      <c r="I387" s="9"/>
      <c r="J387" s="9"/>
      <c r="K387" s="9"/>
    </row>
    <row r="388" spans="1:11">
      <c r="A388" s="9"/>
      <c r="B388" s="9"/>
      <c r="C388" s="9"/>
      <c r="D388" s="9"/>
      <c r="E388" s="9"/>
      <c r="F388" s="9"/>
      <c r="G388" s="9"/>
      <c r="H388" s="9"/>
      <c r="I388" s="9"/>
      <c r="J388" s="9"/>
      <c r="K388" s="9"/>
    </row>
    <row r="389" spans="1:11">
      <c r="A389" s="9"/>
      <c r="B389" s="9"/>
      <c r="C389" s="9"/>
      <c r="D389" s="9"/>
      <c r="E389" s="9"/>
      <c r="F389" s="9"/>
      <c r="G389" s="9"/>
      <c r="H389" s="9"/>
      <c r="I389" s="9"/>
      <c r="J389" s="9"/>
      <c r="K389" s="9"/>
    </row>
    <row r="390" spans="1:11">
      <c r="A390" s="9"/>
      <c r="B390" s="9"/>
      <c r="C390" s="9"/>
      <c r="D390" s="9"/>
      <c r="E390" s="9"/>
      <c r="F390" s="9"/>
      <c r="G390" s="9"/>
      <c r="H390" s="9"/>
      <c r="I390" s="9"/>
      <c r="J390" s="9"/>
      <c r="K390" s="9"/>
    </row>
    <row r="391" spans="1:11">
      <c r="A391" s="9"/>
      <c r="B391" s="9"/>
      <c r="C391" s="9"/>
      <c r="D391" s="9"/>
      <c r="E391" s="9"/>
      <c r="F391" s="9"/>
      <c r="G391" s="9"/>
      <c r="H391" s="9"/>
      <c r="I391" s="9"/>
      <c r="J391" s="9"/>
      <c r="K391" s="9"/>
    </row>
    <row r="392" spans="1:11">
      <c r="A392" s="9"/>
      <c r="B392" s="9"/>
      <c r="C392" s="9"/>
      <c r="D392" s="9"/>
      <c r="E392" s="9"/>
      <c r="F392" s="9"/>
      <c r="G392" s="9"/>
      <c r="H392" s="9"/>
      <c r="I392" s="9"/>
      <c r="J392" s="9"/>
      <c r="K392" s="9"/>
    </row>
    <row r="393" spans="1:11">
      <c r="A393" s="9"/>
      <c r="B393" s="9"/>
      <c r="C393" s="9"/>
      <c r="D393" s="9"/>
      <c r="E393" s="9"/>
      <c r="F393" s="9"/>
      <c r="G393" s="9"/>
      <c r="H393" s="9"/>
      <c r="I393" s="9"/>
      <c r="J393" s="9"/>
      <c r="K393" s="9"/>
    </row>
    <row r="394" spans="1:11">
      <c r="A394" s="9"/>
      <c r="B394" s="9"/>
      <c r="C394" s="9"/>
      <c r="D394" s="9"/>
      <c r="E394" s="9"/>
      <c r="F394" s="9"/>
      <c r="G394" s="9"/>
      <c r="H394" s="9"/>
      <c r="I394" s="9"/>
      <c r="J394" s="9"/>
      <c r="K394" s="9"/>
    </row>
    <row r="395" spans="1:11">
      <c r="A395" s="9"/>
      <c r="B395" s="9"/>
      <c r="C395" s="9"/>
      <c r="D395" s="9"/>
      <c r="E395" s="9"/>
      <c r="F395" s="9"/>
      <c r="G395" s="9"/>
      <c r="H395" s="9"/>
      <c r="I395" s="9"/>
      <c r="J395" s="9"/>
      <c r="K395" s="9"/>
    </row>
    <row r="396" spans="1:11">
      <c r="A396" s="9"/>
      <c r="B396" s="9"/>
      <c r="C396" s="9"/>
      <c r="D396" s="9"/>
      <c r="E396" s="9"/>
      <c r="F396" s="9"/>
      <c r="G396" s="9"/>
      <c r="H396" s="9"/>
      <c r="I396" s="9"/>
      <c r="J396" s="9"/>
      <c r="K396" s="9"/>
    </row>
    <row r="397" spans="1:11">
      <c r="A397" s="9"/>
      <c r="B397" s="9"/>
      <c r="C397" s="9"/>
      <c r="D397" s="9"/>
      <c r="E397" s="9"/>
      <c r="F397" s="9"/>
      <c r="G397" s="9"/>
      <c r="H397" s="9"/>
      <c r="I397" s="9"/>
      <c r="J397" s="9"/>
      <c r="K397" s="9"/>
    </row>
    <row r="398" spans="1:11">
      <c r="A398" s="9"/>
      <c r="B398" s="9"/>
      <c r="C398" s="9"/>
      <c r="D398" s="9"/>
      <c r="E398" s="9"/>
      <c r="F398" s="9"/>
      <c r="G398" s="9"/>
      <c r="H398" s="9"/>
      <c r="I398" s="9"/>
      <c r="J398" s="9"/>
      <c r="K398" s="9"/>
    </row>
    <row r="399" spans="1:11">
      <c r="A399" s="9"/>
      <c r="B399" s="9"/>
      <c r="C399" s="9"/>
      <c r="D399" s="9"/>
      <c r="E399" s="9"/>
      <c r="F399" s="9"/>
      <c r="G399" s="9"/>
      <c r="H399" s="9"/>
      <c r="I399" s="9"/>
      <c r="J399" s="9"/>
      <c r="K399" s="9"/>
    </row>
    <row r="400" spans="1:11">
      <c r="A400" s="9"/>
      <c r="B400" s="9"/>
      <c r="C400" s="9"/>
      <c r="D400" s="9"/>
      <c r="E400" s="9"/>
      <c r="F400" s="9"/>
      <c r="G400" s="9"/>
      <c r="H400" s="9"/>
      <c r="I400" s="9"/>
      <c r="J400" s="9"/>
      <c r="K400" s="9"/>
    </row>
    <row r="401" spans="1:11">
      <c r="A401" s="9"/>
      <c r="B401" s="9"/>
      <c r="C401" s="9"/>
      <c r="D401" s="9"/>
      <c r="E401" s="9"/>
      <c r="F401" s="9"/>
      <c r="G401" s="9"/>
      <c r="H401" s="9"/>
      <c r="I401" s="9"/>
      <c r="J401" s="9"/>
      <c r="K401" s="9"/>
    </row>
    <row r="402" spans="1:11">
      <c r="A402" s="9"/>
      <c r="B402" s="9"/>
      <c r="C402" s="9"/>
      <c r="D402" s="9"/>
      <c r="E402" s="9"/>
      <c r="F402" s="9"/>
      <c r="G402" s="9"/>
      <c r="H402" s="9"/>
      <c r="I402" s="9"/>
      <c r="J402" s="9"/>
      <c r="K402" s="9"/>
    </row>
    <row r="403" spans="1:11">
      <c r="A403" s="9"/>
      <c r="B403" s="9"/>
      <c r="C403" s="9"/>
      <c r="D403" s="9"/>
      <c r="E403" s="9"/>
      <c r="F403" s="9"/>
      <c r="G403" s="9"/>
      <c r="H403" s="9"/>
      <c r="I403" s="9"/>
      <c r="J403" s="9"/>
      <c r="K403" s="9"/>
    </row>
    <row r="404" spans="1:11">
      <c r="A404" s="9"/>
      <c r="B404" s="9"/>
      <c r="C404" s="9"/>
      <c r="D404" s="9"/>
      <c r="E404" s="9"/>
      <c r="F404" s="9"/>
      <c r="G404" s="9"/>
      <c r="H404" s="9"/>
      <c r="I404" s="9"/>
      <c r="J404" s="9"/>
      <c r="K404" s="9"/>
    </row>
    <row r="405" spans="1:11">
      <c r="A405" s="9"/>
      <c r="B405" s="9"/>
      <c r="C405" s="9"/>
      <c r="D405" s="9"/>
      <c r="E405" s="9"/>
      <c r="F405" s="9"/>
      <c r="G405" s="9"/>
      <c r="H405" s="9"/>
      <c r="I405" s="9"/>
      <c r="J405" s="9"/>
      <c r="K405" s="9"/>
    </row>
    <row r="406" spans="1:11">
      <c r="A406" s="9"/>
      <c r="B406" s="9"/>
      <c r="C406" s="9"/>
      <c r="D406" s="9"/>
      <c r="E406" s="9"/>
      <c r="F406" s="9"/>
      <c r="G406" s="9"/>
      <c r="H406" s="9"/>
      <c r="I406" s="9"/>
      <c r="J406" s="9"/>
      <c r="K406" s="9"/>
    </row>
    <row r="407" spans="1:11">
      <c r="A407" s="9"/>
      <c r="B407" s="9"/>
      <c r="C407" s="9"/>
      <c r="D407" s="9"/>
      <c r="E407" s="9"/>
      <c r="F407" s="9"/>
      <c r="G407" s="9"/>
      <c r="H407" s="9"/>
      <c r="I407" s="9"/>
      <c r="J407" s="9"/>
      <c r="K407" s="9"/>
    </row>
    <row r="408" spans="1:11">
      <c r="A408" s="9"/>
      <c r="B408" s="9"/>
      <c r="C408" s="9"/>
      <c r="D408" s="9"/>
      <c r="E408" s="9"/>
      <c r="F408" s="9"/>
      <c r="G408" s="9"/>
      <c r="H408" s="9"/>
      <c r="I408" s="9"/>
      <c r="J408" s="9"/>
      <c r="K408" s="9"/>
    </row>
    <row r="409" spans="1:11">
      <c r="A409" s="9"/>
      <c r="B409" s="9"/>
      <c r="C409" s="9"/>
      <c r="D409" s="9"/>
      <c r="E409" s="9"/>
      <c r="F409" s="9"/>
      <c r="G409" s="9"/>
      <c r="H409" s="9"/>
      <c r="I409" s="9"/>
      <c r="J409" s="9"/>
      <c r="K409" s="9"/>
    </row>
    <row r="410" spans="1:11">
      <c r="A410" s="9"/>
      <c r="B410" s="9"/>
      <c r="C410" s="9"/>
      <c r="D410" s="9"/>
      <c r="E410" s="9"/>
      <c r="F410" s="9"/>
      <c r="G410" s="9"/>
      <c r="H410" s="9"/>
      <c r="I410" s="9"/>
      <c r="J410" s="9"/>
      <c r="K410" s="9"/>
    </row>
    <row r="411" spans="1:11">
      <c r="A411" s="9"/>
      <c r="B411" s="9"/>
      <c r="C411" s="9"/>
      <c r="D411" s="9"/>
      <c r="E411" s="9"/>
      <c r="F411" s="9"/>
      <c r="G411" s="9"/>
      <c r="H411" s="9"/>
      <c r="I411" s="9"/>
      <c r="J411" s="9"/>
      <c r="K411" s="9"/>
    </row>
    <row r="412" spans="1:11">
      <c r="A412" s="9"/>
      <c r="B412" s="9"/>
      <c r="C412" s="9"/>
      <c r="D412" s="9"/>
      <c r="E412" s="9"/>
      <c r="F412" s="9"/>
      <c r="G412" s="9"/>
      <c r="H412" s="9"/>
      <c r="I412" s="9"/>
      <c r="J412" s="9"/>
      <c r="K412" s="9"/>
    </row>
    <row r="413" spans="1:11">
      <c r="A413" s="9"/>
      <c r="B413" s="9"/>
      <c r="C413" s="9"/>
      <c r="D413" s="9"/>
      <c r="E413" s="9"/>
      <c r="F413" s="9"/>
      <c r="G413" s="9"/>
      <c r="H413" s="9"/>
      <c r="I413" s="9"/>
      <c r="J413" s="9"/>
      <c r="K413" s="9"/>
    </row>
    <row r="414" spans="1:11">
      <c r="A414" s="9"/>
      <c r="B414" s="9"/>
      <c r="C414" s="9"/>
      <c r="D414" s="9"/>
      <c r="E414" s="9"/>
      <c r="F414" s="9"/>
      <c r="G414" s="9"/>
      <c r="H414" s="9"/>
      <c r="I414" s="9"/>
      <c r="J414" s="9"/>
      <c r="K414" s="9"/>
    </row>
    <row r="415" spans="1:11">
      <c r="A415" s="9"/>
      <c r="B415" s="9"/>
      <c r="C415" s="9"/>
      <c r="D415" s="9"/>
      <c r="E415" s="9"/>
      <c r="F415" s="9"/>
      <c r="G415" s="9"/>
      <c r="H415" s="9"/>
      <c r="I415" s="9"/>
      <c r="J415" s="9"/>
      <c r="K415" s="9"/>
    </row>
    <row r="416" spans="1:11">
      <c r="A416" s="9"/>
      <c r="B416" s="9"/>
      <c r="C416" s="9"/>
      <c r="D416" s="9"/>
      <c r="E416" s="9"/>
      <c r="F416" s="9"/>
      <c r="G416" s="9"/>
      <c r="H416" s="9"/>
      <c r="I416" s="9"/>
      <c r="J416" s="9"/>
      <c r="K416" s="9"/>
    </row>
    <row r="417" spans="1:11">
      <c r="A417" s="9"/>
      <c r="B417" s="9"/>
      <c r="C417" s="9"/>
      <c r="D417" s="9"/>
      <c r="E417" s="9"/>
      <c r="F417" s="9"/>
      <c r="G417" s="9"/>
      <c r="H417" s="9"/>
      <c r="I417" s="9"/>
      <c r="J417" s="9"/>
      <c r="K417" s="9"/>
    </row>
    <row r="418" spans="1:11">
      <c r="A418" s="9"/>
      <c r="B418" s="9"/>
      <c r="C418" s="9"/>
      <c r="D418" s="9"/>
      <c r="E418" s="9"/>
      <c r="F418" s="9"/>
      <c r="G418" s="9"/>
      <c r="H418" s="9"/>
      <c r="I418" s="9"/>
      <c r="J418" s="9"/>
      <c r="K418" s="9"/>
    </row>
    <row r="419" spans="1:11">
      <c r="A419" s="9"/>
      <c r="B419" s="9"/>
      <c r="C419" s="9"/>
      <c r="D419" s="9"/>
      <c r="E419" s="9"/>
      <c r="F419" s="9"/>
      <c r="G419" s="9"/>
      <c r="H419" s="9"/>
      <c r="I419" s="9"/>
      <c r="J419" s="9"/>
      <c r="K419" s="9"/>
    </row>
    <row r="420" spans="1:11">
      <c r="A420" s="9"/>
      <c r="B420" s="9"/>
      <c r="C420" s="9"/>
      <c r="D420" s="9"/>
      <c r="E420" s="9"/>
      <c r="F420" s="9"/>
      <c r="G420" s="9"/>
      <c r="H420" s="9"/>
      <c r="I420" s="9"/>
      <c r="J420" s="9"/>
      <c r="K420" s="9"/>
    </row>
    <row r="421" spans="1:11">
      <c r="A421" s="9"/>
      <c r="B421" s="9"/>
      <c r="C421" s="9"/>
      <c r="D421" s="9"/>
      <c r="E421" s="9"/>
      <c r="F421" s="9"/>
      <c r="G421" s="9"/>
      <c r="H421" s="9"/>
      <c r="I421" s="9"/>
      <c r="J421" s="9"/>
      <c r="K421" s="9"/>
    </row>
    <row r="422" spans="1:11">
      <c r="A422" s="9"/>
      <c r="B422" s="9"/>
      <c r="C422" s="9"/>
      <c r="D422" s="9"/>
      <c r="E422" s="9"/>
      <c r="F422" s="9"/>
      <c r="G422" s="9"/>
      <c r="H422" s="9"/>
      <c r="I422" s="9"/>
      <c r="J422" s="9"/>
      <c r="K422" s="9"/>
    </row>
    <row r="423" spans="1:11">
      <c r="A423" s="9"/>
      <c r="B423" s="9"/>
      <c r="C423" s="9"/>
      <c r="D423" s="9"/>
      <c r="E423" s="9"/>
      <c r="F423" s="9"/>
      <c r="G423" s="9"/>
      <c r="H423" s="9"/>
      <c r="I423" s="9"/>
      <c r="J423" s="9"/>
      <c r="K423" s="9"/>
    </row>
    <row r="424" spans="1:11">
      <c r="A424" s="9"/>
      <c r="B424" s="9"/>
      <c r="C424" s="9"/>
      <c r="D424" s="9"/>
      <c r="E424" s="9"/>
      <c r="F424" s="9"/>
      <c r="G424" s="9"/>
      <c r="H424" s="9"/>
      <c r="I424" s="9"/>
      <c r="J424" s="9"/>
      <c r="K424" s="9"/>
    </row>
    <row r="425" spans="1:11">
      <c r="A425" s="9"/>
      <c r="B425" s="9"/>
      <c r="C425" s="9"/>
      <c r="D425" s="9"/>
      <c r="E425" s="9"/>
      <c r="F425" s="9"/>
      <c r="G425" s="9"/>
      <c r="H425" s="9"/>
      <c r="I425" s="9"/>
      <c r="J425" s="9"/>
      <c r="K425" s="9"/>
    </row>
    <row r="426" spans="1:11">
      <c r="A426" s="9"/>
      <c r="B426" s="9"/>
      <c r="C426" s="9"/>
      <c r="D426" s="9"/>
      <c r="E426" s="9"/>
      <c r="F426" s="9"/>
      <c r="G426" s="9"/>
      <c r="H426" s="9"/>
      <c r="I426" s="9"/>
      <c r="J426" s="9"/>
      <c r="K426" s="9"/>
    </row>
    <row r="427" spans="1:11">
      <c r="A427" s="9"/>
      <c r="B427" s="9"/>
      <c r="C427" s="9"/>
      <c r="D427" s="9"/>
      <c r="E427" s="9"/>
      <c r="F427" s="9"/>
      <c r="G427" s="9"/>
      <c r="H427" s="9"/>
      <c r="I427" s="9"/>
      <c r="J427" s="9"/>
      <c r="K427" s="9"/>
    </row>
    <row r="428" spans="1:11">
      <c r="A428" s="9"/>
      <c r="B428" s="9"/>
      <c r="C428" s="9"/>
      <c r="D428" s="9"/>
      <c r="E428" s="9"/>
      <c r="F428" s="9"/>
      <c r="G428" s="9"/>
      <c r="H428" s="9"/>
      <c r="I428" s="9"/>
      <c r="J428" s="9"/>
      <c r="K428" s="9"/>
    </row>
    <row r="429" spans="1:11">
      <c r="A429" s="9"/>
      <c r="B429" s="9"/>
      <c r="C429" s="9"/>
      <c r="D429" s="9"/>
      <c r="E429" s="9"/>
      <c r="F429" s="9"/>
      <c r="G429" s="9"/>
      <c r="H429" s="9"/>
      <c r="I429" s="9"/>
      <c r="J429" s="9"/>
      <c r="K429" s="9"/>
    </row>
    <row r="430" spans="1:11">
      <c r="A430" s="9"/>
      <c r="B430" s="9"/>
      <c r="C430" s="9"/>
      <c r="D430" s="9"/>
      <c r="E430" s="9"/>
      <c r="F430" s="9"/>
      <c r="G430" s="9"/>
      <c r="H430" s="9"/>
      <c r="I430" s="9"/>
      <c r="J430" s="9"/>
      <c r="K430" s="9"/>
    </row>
    <row r="431" spans="1:11">
      <c r="A431" s="9"/>
      <c r="B431" s="9"/>
      <c r="C431" s="9"/>
      <c r="D431" s="9"/>
      <c r="E431" s="9"/>
      <c r="F431" s="9"/>
      <c r="G431" s="9"/>
      <c r="H431" s="9"/>
      <c r="I431" s="9"/>
      <c r="J431" s="9"/>
      <c r="K431" s="9"/>
    </row>
    <row r="432" spans="1:11">
      <c r="A432" s="9"/>
      <c r="B432" s="9"/>
      <c r="C432" s="9"/>
      <c r="D432" s="9"/>
      <c r="E432" s="9"/>
      <c r="F432" s="9"/>
      <c r="G432" s="9"/>
      <c r="H432" s="9"/>
      <c r="I432" s="9"/>
      <c r="J432" s="9"/>
      <c r="K432" s="9"/>
    </row>
    <row r="433" spans="1:11">
      <c r="A433" s="9"/>
      <c r="B433" s="9"/>
      <c r="C433" s="9"/>
      <c r="D433" s="9"/>
      <c r="E433" s="9"/>
      <c r="F433" s="9"/>
      <c r="G433" s="9"/>
      <c r="H433" s="9"/>
      <c r="I433" s="9"/>
      <c r="J433" s="9"/>
      <c r="K433" s="9"/>
    </row>
    <row r="434" spans="1:11">
      <c r="A434" s="9"/>
      <c r="B434" s="9"/>
      <c r="C434" s="9"/>
      <c r="D434" s="9"/>
      <c r="E434" s="9"/>
      <c r="F434" s="9"/>
      <c r="G434" s="9"/>
      <c r="H434" s="9"/>
      <c r="I434" s="9"/>
      <c r="J434" s="9"/>
      <c r="K434" s="9"/>
    </row>
    <row r="435" spans="1:11">
      <c r="A435" s="9"/>
      <c r="B435" s="9"/>
      <c r="C435" s="9"/>
      <c r="D435" s="9"/>
      <c r="E435" s="9"/>
      <c r="F435" s="9"/>
      <c r="G435" s="9"/>
      <c r="H435" s="9"/>
      <c r="I435" s="9"/>
      <c r="J435" s="9"/>
      <c r="K435" s="9"/>
    </row>
    <row r="436" spans="1:11">
      <c r="A436" s="9"/>
      <c r="B436" s="9"/>
      <c r="C436" s="9"/>
      <c r="D436" s="9"/>
      <c r="E436" s="9"/>
      <c r="F436" s="9"/>
      <c r="G436" s="9"/>
      <c r="H436" s="9"/>
      <c r="I436" s="9"/>
      <c r="J436" s="9"/>
      <c r="K436" s="9"/>
    </row>
    <row r="437" spans="1:11">
      <c r="A437" s="9"/>
      <c r="B437" s="9"/>
      <c r="C437" s="9"/>
      <c r="D437" s="9"/>
      <c r="E437" s="9"/>
      <c r="F437" s="9"/>
      <c r="G437" s="9"/>
      <c r="H437" s="9"/>
      <c r="I437" s="9"/>
      <c r="J437" s="9"/>
      <c r="K437" s="9"/>
    </row>
    <row r="438" spans="1:11">
      <c r="A438" s="9"/>
      <c r="B438" s="9"/>
      <c r="C438" s="9"/>
      <c r="D438" s="9"/>
      <c r="E438" s="9"/>
      <c r="F438" s="9"/>
      <c r="G438" s="9"/>
      <c r="H438" s="9"/>
      <c r="I438" s="9"/>
      <c r="J438" s="9"/>
      <c r="K438" s="9"/>
    </row>
    <row r="439" spans="1:11">
      <c r="A439" s="9"/>
      <c r="B439" s="9"/>
      <c r="C439" s="9"/>
      <c r="D439" s="9"/>
      <c r="E439" s="9"/>
      <c r="F439" s="9"/>
      <c r="G439" s="9"/>
      <c r="H439" s="9"/>
      <c r="I439" s="9"/>
      <c r="J439" s="9"/>
      <c r="K439" s="9"/>
    </row>
    <row r="440" spans="1:11">
      <c r="A440" s="9"/>
      <c r="B440" s="9"/>
      <c r="C440" s="9"/>
      <c r="D440" s="9"/>
      <c r="E440" s="9"/>
      <c r="F440" s="9"/>
      <c r="G440" s="9"/>
      <c r="H440" s="9"/>
      <c r="I440" s="9"/>
      <c r="J440" s="9"/>
      <c r="K440" s="9"/>
    </row>
    <row r="441" spans="1:11">
      <c r="A441" s="9"/>
      <c r="B441" s="9"/>
      <c r="C441" s="9"/>
      <c r="D441" s="9"/>
      <c r="E441" s="9"/>
      <c r="F441" s="9"/>
      <c r="G441" s="9"/>
      <c r="H441" s="9"/>
      <c r="I441" s="9"/>
      <c r="J441" s="9"/>
      <c r="K441" s="9"/>
    </row>
    <row r="442" spans="1:11">
      <c r="A442" s="9"/>
      <c r="B442" s="9"/>
      <c r="C442" s="9"/>
      <c r="D442" s="9"/>
      <c r="E442" s="9"/>
      <c r="F442" s="9"/>
      <c r="G442" s="9"/>
      <c r="H442" s="9"/>
      <c r="I442" s="9"/>
      <c r="J442" s="9"/>
      <c r="K442" s="9"/>
    </row>
    <row r="443" spans="1:11">
      <c r="A443" s="9"/>
      <c r="B443" s="9"/>
      <c r="C443" s="9"/>
      <c r="D443" s="9"/>
      <c r="E443" s="9"/>
      <c r="F443" s="9"/>
      <c r="G443" s="9"/>
      <c r="H443" s="9"/>
      <c r="I443" s="9"/>
      <c r="J443" s="9"/>
      <c r="K443" s="9"/>
    </row>
    <row r="444" spans="1:11">
      <c r="A444" s="9"/>
      <c r="B444" s="9"/>
      <c r="C444" s="9"/>
      <c r="D444" s="9"/>
      <c r="E444" s="9"/>
      <c r="F444" s="9"/>
      <c r="G444" s="9"/>
      <c r="H444" s="9"/>
      <c r="I444" s="9"/>
      <c r="J444" s="9"/>
      <c r="K444" s="9"/>
    </row>
    <row r="445" spans="1:11">
      <c r="A445" s="9"/>
      <c r="B445" s="9"/>
      <c r="C445" s="9"/>
      <c r="D445" s="9"/>
      <c r="E445" s="9"/>
      <c r="F445" s="9"/>
      <c r="G445" s="9"/>
      <c r="H445" s="9"/>
      <c r="I445" s="9"/>
      <c r="J445" s="9"/>
      <c r="K445" s="9"/>
    </row>
    <row r="446" spans="1:11">
      <c r="A446" s="9"/>
      <c r="B446" s="9"/>
      <c r="C446" s="9"/>
      <c r="D446" s="9"/>
      <c r="E446" s="9"/>
      <c r="F446" s="9"/>
      <c r="G446" s="9"/>
      <c r="H446" s="9"/>
      <c r="I446" s="9"/>
      <c r="J446" s="9"/>
      <c r="K446" s="9"/>
    </row>
    <row r="447" spans="1:11">
      <c r="A447" s="9"/>
      <c r="B447" s="9"/>
      <c r="C447" s="9"/>
      <c r="D447" s="9"/>
      <c r="E447" s="9"/>
      <c r="F447" s="9"/>
      <c r="G447" s="9"/>
      <c r="H447" s="9"/>
      <c r="I447" s="9"/>
      <c r="J447" s="9"/>
      <c r="K447" s="9"/>
    </row>
    <row r="448" spans="1:11">
      <c r="A448" s="9"/>
      <c r="B448" s="9"/>
      <c r="C448" s="9"/>
      <c r="D448" s="9"/>
      <c r="E448" s="9"/>
      <c r="F448" s="9"/>
      <c r="G448" s="9"/>
      <c r="H448" s="9"/>
      <c r="I448" s="9"/>
      <c r="J448" s="9"/>
      <c r="K448" s="9"/>
    </row>
    <row r="449" spans="1:11">
      <c r="A449" s="9"/>
      <c r="B449" s="9"/>
      <c r="C449" s="9"/>
      <c r="D449" s="9"/>
      <c r="E449" s="9"/>
      <c r="F449" s="9"/>
      <c r="G449" s="9"/>
      <c r="H449" s="9"/>
      <c r="I449" s="9"/>
      <c r="J449" s="9"/>
      <c r="K449" s="9"/>
    </row>
    <row r="450" spans="1:11">
      <c r="A450" s="9"/>
      <c r="B450" s="9"/>
      <c r="C450" s="9"/>
      <c r="D450" s="9"/>
      <c r="E450" s="9"/>
      <c r="F450" s="9"/>
      <c r="G450" s="9"/>
      <c r="H450" s="9"/>
      <c r="I450" s="9"/>
      <c r="J450" s="9"/>
      <c r="K450" s="9"/>
    </row>
    <row r="451" spans="1:11">
      <c r="A451" s="9"/>
      <c r="B451" s="9"/>
      <c r="C451" s="9"/>
      <c r="D451" s="9"/>
      <c r="E451" s="9"/>
      <c r="F451" s="9"/>
      <c r="G451" s="9"/>
      <c r="H451" s="9"/>
      <c r="I451" s="9"/>
      <c r="J451" s="9"/>
      <c r="K451" s="9"/>
    </row>
    <row r="452" spans="1:11">
      <c r="A452" s="9"/>
      <c r="B452" s="9"/>
      <c r="C452" s="9"/>
      <c r="D452" s="9"/>
      <c r="E452" s="9"/>
      <c r="F452" s="9"/>
      <c r="G452" s="9"/>
      <c r="H452" s="9"/>
      <c r="I452" s="9"/>
      <c r="J452" s="9"/>
      <c r="K452" s="9"/>
    </row>
    <row r="453" spans="1:11">
      <c r="A453" s="9"/>
      <c r="B453" s="9"/>
      <c r="C453" s="9"/>
      <c r="D453" s="9"/>
      <c r="E453" s="9"/>
      <c r="F453" s="9"/>
      <c r="G453" s="9"/>
      <c r="H453" s="9"/>
      <c r="I453" s="9"/>
      <c r="J453" s="9"/>
      <c r="K453" s="9"/>
    </row>
    <row r="454" spans="1:11">
      <c r="A454" s="9"/>
      <c r="B454" s="9"/>
      <c r="C454" s="9"/>
      <c r="D454" s="9"/>
      <c r="E454" s="9"/>
      <c r="F454" s="9"/>
      <c r="G454" s="9"/>
      <c r="H454" s="9"/>
      <c r="I454" s="9"/>
      <c r="J454" s="9"/>
      <c r="K454" s="9"/>
    </row>
    <row r="455" spans="1:11">
      <c r="A455" s="9"/>
      <c r="B455" s="9"/>
      <c r="C455" s="9"/>
      <c r="D455" s="9"/>
      <c r="E455" s="9"/>
      <c r="F455" s="9"/>
      <c r="G455" s="9"/>
      <c r="H455" s="9"/>
      <c r="I455" s="9"/>
      <c r="J455" s="9"/>
      <c r="K455" s="9"/>
    </row>
    <row r="456" spans="1:11">
      <c r="A456" s="9"/>
      <c r="B456" s="9"/>
      <c r="C456" s="9"/>
      <c r="D456" s="9"/>
      <c r="E456" s="9"/>
      <c r="F456" s="9"/>
      <c r="G456" s="9"/>
      <c r="H456" s="9"/>
      <c r="I456" s="9"/>
      <c r="J456" s="9"/>
      <c r="K456" s="9"/>
    </row>
    <row r="457" spans="1:11">
      <c r="A457" s="9"/>
      <c r="B457" s="9"/>
      <c r="C457" s="9"/>
      <c r="D457" s="9"/>
      <c r="E457" s="9"/>
      <c r="F457" s="9"/>
      <c r="G457" s="9"/>
      <c r="H457" s="9"/>
      <c r="I457" s="9"/>
      <c r="J457" s="9"/>
      <c r="K457" s="9"/>
    </row>
    <row r="458" spans="1:11">
      <c r="A458" s="9"/>
      <c r="B458" s="9"/>
      <c r="C458" s="9"/>
      <c r="D458" s="9"/>
      <c r="E458" s="9"/>
      <c r="F458" s="9"/>
      <c r="G458" s="9"/>
      <c r="H458" s="9"/>
      <c r="I458" s="9"/>
      <c r="J458" s="9"/>
      <c r="K458" s="9"/>
    </row>
    <row r="459" spans="1:11">
      <c r="A459" s="9"/>
      <c r="B459" s="9"/>
      <c r="C459" s="9"/>
      <c r="D459" s="9"/>
      <c r="E459" s="9"/>
      <c r="F459" s="9"/>
      <c r="G459" s="9"/>
      <c r="H459" s="9"/>
      <c r="I459" s="9"/>
      <c r="J459" s="9"/>
      <c r="K459" s="9"/>
    </row>
    <row r="460" spans="1:11">
      <c r="A460" s="9"/>
      <c r="B460" s="9"/>
      <c r="C460" s="9"/>
      <c r="D460" s="9"/>
      <c r="E460" s="9"/>
      <c r="F460" s="9"/>
      <c r="G460" s="9"/>
      <c r="H460" s="9"/>
      <c r="I460" s="9"/>
      <c r="J460" s="9"/>
      <c r="K460" s="9"/>
    </row>
    <row r="461" spans="1:11">
      <c r="A461" s="9"/>
      <c r="B461" s="9"/>
      <c r="C461" s="9"/>
      <c r="D461" s="9"/>
      <c r="E461" s="9"/>
      <c r="F461" s="9"/>
      <c r="G461" s="9"/>
      <c r="H461" s="9"/>
      <c r="I461" s="9"/>
      <c r="J461" s="9"/>
      <c r="K461" s="9"/>
    </row>
    <row r="462" spans="1:11">
      <c r="A462" s="9"/>
      <c r="B462" s="9"/>
      <c r="C462" s="9"/>
      <c r="D462" s="9"/>
      <c r="E462" s="9"/>
      <c r="F462" s="9"/>
      <c r="G462" s="9"/>
      <c r="H462" s="9"/>
      <c r="I462" s="9"/>
      <c r="J462" s="9"/>
      <c r="K462" s="9"/>
    </row>
    <row r="463" spans="1:11">
      <c r="A463" s="9"/>
      <c r="B463" s="9"/>
      <c r="C463" s="9"/>
      <c r="D463" s="9"/>
      <c r="E463" s="9"/>
      <c r="F463" s="9"/>
      <c r="G463" s="9"/>
      <c r="H463" s="9"/>
      <c r="I463" s="9"/>
      <c r="J463" s="9"/>
      <c r="K463" s="9"/>
    </row>
    <row r="464" spans="1:11">
      <c r="A464" s="9"/>
      <c r="B464" s="9"/>
      <c r="C464" s="9"/>
      <c r="D464" s="9"/>
      <c r="E464" s="9"/>
      <c r="F464" s="9"/>
      <c r="G464" s="9"/>
      <c r="H464" s="9"/>
      <c r="I464" s="9"/>
      <c r="J464" s="9"/>
      <c r="K464" s="9"/>
    </row>
    <row r="465" spans="1:11">
      <c r="A465" s="9"/>
      <c r="B465" s="9"/>
      <c r="C465" s="9"/>
      <c r="D465" s="9"/>
      <c r="E465" s="9"/>
      <c r="F465" s="9"/>
      <c r="G465" s="9"/>
      <c r="H465" s="9"/>
      <c r="I465" s="9"/>
      <c r="J465" s="9"/>
      <c r="K465" s="9"/>
    </row>
    <row r="466" spans="1:11">
      <c r="A466" s="9"/>
      <c r="B466" s="9"/>
      <c r="C466" s="9"/>
      <c r="D466" s="9"/>
      <c r="E466" s="9"/>
      <c r="F466" s="9"/>
      <c r="G466" s="9"/>
      <c r="H466" s="9"/>
      <c r="I466" s="9"/>
      <c r="J466" s="9"/>
      <c r="K466" s="9"/>
    </row>
    <row r="467" spans="1:11">
      <c r="A467" s="9"/>
      <c r="B467" s="9"/>
      <c r="C467" s="9"/>
      <c r="D467" s="9"/>
      <c r="E467" s="9"/>
      <c r="F467" s="9"/>
      <c r="G467" s="9"/>
      <c r="H467" s="9"/>
      <c r="I467" s="9"/>
      <c r="J467" s="9"/>
      <c r="K467" s="9"/>
    </row>
    <row r="468" spans="1:11">
      <c r="A468" s="9"/>
      <c r="B468" s="9"/>
      <c r="C468" s="9"/>
      <c r="D468" s="9"/>
      <c r="E468" s="9"/>
      <c r="F468" s="9"/>
      <c r="G468" s="9"/>
      <c r="H468" s="9"/>
      <c r="I468" s="9"/>
      <c r="J468" s="9"/>
      <c r="K468" s="9"/>
    </row>
    <row r="469" spans="1:11">
      <c r="A469" s="9"/>
      <c r="B469" s="9"/>
      <c r="C469" s="9"/>
      <c r="D469" s="9"/>
      <c r="E469" s="9"/>
      <c r="F469" s="9"/>
      <c r="G469" s="9"/>
      <c r="H469" s="9"/>
      <c r="I469" s="9"/>
      <c r="J469" s="9"/>
      <c r="K469" s="9"/>
    </row>
    <row r="470" spans="1:11">
      <c r="A470" s="9"/>
      <c r="B470" s="9"/>
      <c r="C470" s="9"/>
      <c r="D470" s="9"/>
      <c r="E470" s="9"/>
      <c r="F470" s="9"/>
      <c r="G470" s="9"/>
      <c r="H470" s="9"/>
      <c r="I470" s="9"/>
      <c r="J470" s="9"/>
      <c r="K470" s="9"/>
    </row>
    <row r="471" spans="1:11">
      <c r="A471" s="9"/>
      <c r="B471" s="9"/>
      <c r="C471" s="9"/>
      <c r="D471" s="9"/>
      <c r="E471" s="9"/>
      <c r="F471" s="9"/>
      <c r="G471" s="9"/>
      <c r="H471" s="9"/>
      <c r="I471" s="9"/>
      <c r="J471" s="9"/>
      <c r="K471" s="9"/>
    </row>
    <row r="472" spans="1:11">
      <c r="A472" s="9"/>
      <c r="B472" s="9"/>
      <c r="C472" s="9"/>
      <c r="D472" s="9"/>
      <c r="E472" s="9"/>
      <c r="F472" s="9"/>
      <c r="G472" s="9"/>
      <c r="H472" s="9"/>
      <c r="I472" s="9"/>
      <c r="J472" s="9"/>
      <c r="K472" s="9"/>
    </row>
    <row r="473" spans="1:11">
      <c r="A473" s="9"/>
      <c r="B473" s="9"/>
      <c r="C473" s="9"/>
      <c r="D473" s="9"/>
      <c r="E473" s="9"/>
      <c r="F473" s="9"/>
      <c r="G473" s="9"/>
      <c r="H473" s="9"/>
      <c r="I473" s="9"/>
      <c r="J473" s="9"/>
      <c r="K473" s="9"/>
    </row>
    <row r="474" spans="1:11">
      <c r="A474" s="9"/>
      <c r="B474" s="9"/>
      <c r="C474" s="9"/>
      <c r="D474" s="9"/>
      <c r="E474" s="9"/>
      <c r="F474" s="9"/>
      <c r="G474" s="9"/>
      <c r="H474" s="9"/>
      <c r="I474" s="9"/>
      <c r="J474" s="9"/>
      <c r="K474" s="9"/>
    </row>
    <row r="475" spans="1:11">
      <c r="A475" s="9"/>
      <c r="B475" s="9"/>
      <c r="C475" s="9"/>
      <c r="D475" s="9"/>
      <c r="E475" s="9"/>
      <c r="F475" s="9"/>
      <c r="G475" s="9"/>
      <c r="H475" s="9"/>
      <c r="I475" s="9"/>
      <c r="J475" s="9"/>
      <c r="K475" s="9"/>
    </row>
    <row r="476" spans="1:11">
      <c r="A476" s="9"/>
      <c r="B476" s="9"/>
      <c r="C476" s="9"/>
      <c r="D476" s="9"/>
      <c r="E476" s="9"/>
      <c r="F476" s="9"/>
      <c r="G476" s="9"/>
      <c r="H476" s="9"/>
      <c r="I476" s="9"/>
      <c r="J476" s="9"/>
      <c r="K476" s="9"/>
    </row>
    <row r="477" spans="1:11">
      <c r="A477" s="9"/>
      <c r="B477" s="9"/>
      <c r="C477" s="9"/>
      <c r="D477" s="9"/>
      <c r="E477" s="9"/>
      <c r="F477" s="9"/>
      <c r="G477" s="9"/>
      <c r="H477" s="9"/>
      <c r="I477" s="9"/>
      <c r="J477" s="9"/>
      <c r="K477" s="9"/>
    </row>
    <row r="478" spans="1:11">
      <c r="A478" s="9"/>
      <c r="B478" s="9"/>
      <c r="C478" s="9"/>
      <c r="D478" s="9"/>
      <c r="E478" s="9"/>
      <c r="F478" s="9"/>
      <c r="G478" s="9"/>
      <c r="H478" s="9"/>
      <c r="I478" s="9"/>
      <c r="J478" s="9"/>
      <c r="K478" s="9"/>
    </row>
    <row r="479" spans="1:11">
      <c r="A479" s="9"/>
      <c r="B479" s="9"/>
      <c r="C479" s="9"/>
      <c r="D479" s="9"/>
      <c r="E479" s="9"/>
      <c r="F479" s="9"/>
      <c r="G479" s="9"/>
      <c r="H479" s="9"/>
      <c r="I479" s="9"/>
      <c r="J479" s="9"/>
      <c r="K479" s="9"/>
    </row>
    <row r="480" spans="1:11">
      <c r="A480" s="9"/>
      <c r="B480" s="9"/>
      <c r="C480" s="9"/>
      <c r="D480" s="9"/>
      <c r="E480" s="9"/>
      <c r="F480" s="9"/>
      <c r="G480" s="9"/>
      <c r="H480" s="9"/>
      <c r="I480" s="9"/>
      <c r="J480" s="9"/>
      <c r="K480" s="9"/>
    </row>
    <row r="481" spans="1:11">
      <c r="A481" s="9"/>
      <c r="B481" s="9"/>
      <c r="C481" s="9"/>
      <c r="D481" s="9"/>
      <c r="E481" s="9"/>
      <c r="F481" s="9"/>
      <c r="G481" s="9"/>
      <c r="H481" s="9"/>
      <c r="I481" s="9"/>
      <c r="J481" s="9"/>
      <c r="K481" s="9"/>
    </row>
    <row r="482" spans="1:11">
      <c r="A482" s="9"/>
      <c r="B482" s="9"/>
      <c r="C482" s="9"/>
      <c r="D482" s="9"/>
      <c r="E482" s="9"/>
      <c r="F482" s="9"/>
      <c r="G482" s="9"/>
      <c r="H482" s="9"/>
      <c r="I482" s="9"/>
      <c r="J482" s="9"/>
      <c r="K482" s="9"/>
    </row>
    <row r="483" spans="1:11">
      <c r="A483" s="9"/>
      <c r="B483" s="9"/>
      <c r="C483" s="9"/>
      <c r="D483" s="9"/>
      <c r="E483" s="9"/>
      <c r="F483" s="9"/>
      <c r="G483" s="9"/>
      <c r="H483" s="9"/>
      <c r="I483" s="9"/>
      <c r="J483" s="9"/>
      <c r="K483" s="9"/>
    </row>
    <row r="484" spans="1:11">
      <c r="A484" s="9"/>
      <c r="B484" s="9"/>
      <c r="C484" s="9"/>
      <c r="D484" s="9"/>
      <c r="E484" s="9"/>
      <c r="F484" s="9"/>
      <c r="G484" s="9"/>
      <c r="H484" s="9"/>
      <c r="I484" s="9"/>
      <c r="J484" s="9"/>
      <c r="K484" s="9"/>
    </row>
    <row r="485" spans="1:11">
      <c r="A485" s="9"/>
      <c r="B485" s="9"/>
      <c r="C485" s="9"/>
      <c r="D485" s="9"/>
      <c r="E485" s="9"/>
      <c r="F485" s="9"/>
      <c r="G485" s="9"/>
      <c r="H485" s="9"/>
      <c r="I485" s="9"/>
      <c r="J485" s="9"/>
      <c r="K485" s="9"/>
    </row>
    <row r="486" spans="1:11">
      <c r="A486" s="9"/>
      <c r="B486" s="9"/>
      <c r="C486" s="9"/>
      <c r="D486" s="9"/>
      <c r="E486" s="9"/>
      <c r="F486" s="9"/>
      <c r="G486" s="9"/>
      <c r="H486" s="9"/>
      <c r="I486" s="9"/>
      <c r="J486" s="9"/>
      <c r="K486" s="9"/>
    </row>
    <row r="487" spans="1:11">
      <c r="A487" s="9"/>
      <c r="B487" s="9"/>
      <c r="C487" s="9"/>
      <c r="D487" s="9"/>
      <c r="E487" s="9"/>
      <c r="F487" s="9"/>
      <c r="G487" s="9"/>
      <c r="H487" s="9"/>
      <c r="I487" s="9"/>
      <c r="J487" s="9"/>
      <c r="K487" s="9"/>
    </row>
    <row r="488" spans="1:11">
      <c r="A488" s="9"/>
      <c r="B488" s="9"/>
      <c r="C488" s="9"/>
      <c r="D488" s="9"/>
      <c r="E488" s="9"/>
      <c r="F488" s="9"/>
      <c r="G488" s="9"/>
      <c r="H488" s="9"/>
      <c r="I488" s="9"/>
      <c r="J488" s="9"/>
      <c r="K488" s="9"/>
    </row>
    <row r="489" spans="1:11">
      <c r="A489" s="9"/>
      <c r="B489" s="9"/>
      <c r="C489" s="9"/>
      <c r="D489" s="9"/>
      <c r="E489" s="9"/>
      <c r="F489" s="9"/>
      <c r="G489" s="9"/>
      <c r="H489" s="9"/>
      <c r="I489" s="9"/>
      <c r="J489" s="9"/>
      <c r="K489" s="9"/>
    </row>
    <row r="490" spans="1:11">
      <c r="A490" s="9"/>
      <c r="B490" s="9"/>
      <c r="C490" s="9"/>
      <c r="D490" s="9"/>
      <c r="E490" s="9"/>
      <c r="F490" s="9"/>
      <c r="G490" s="9"/>
      <c r="H490" s="9"/>
      <c r="I490" s="9"/>
      <c r="J490" s="9"/>
      <c r="K490" s="9"/>
    </row>
    <row r="491" spans="1:11">
      <c r="A491" s="9"/>
      <c r="B491" s="9"/>
      <c r="C491" s="9"/>
      <c r="D491" s="9"/>
      <c r="E491" s="9"/>
      <c r="F491" s="9"/>
      <c r="G491" s="9"/>
      <c r="H491" s="9"/>
      <c r="I491" s="9"/>
      <c r="J491" s="9"/>
      <c r="K491" s="9"/>
    </row>
    <row r="492" spans="1:11">
      <c r="A492" s="9"/>
      <c r="B492" s="9"/>
      <c r="C492" s="9"/>
      <c r="D492" s="9"/>
      <c r="E492" s="9"/>
      <c r="F492" s="9"/>
      <c r="G492" s="9"/>
      <c r="H492" s="9"/>
      <c r="I492" s="9"/>
      <c r="J492" s="9"/>
      <c r="K492" s="9"/>
    </row>
    <row r="493" spans="1:11">
      <c r="A493" s="9"/>
      <c r="B493" s="9"/>
      <c r="C493" s="9"/>
      <c r="D493" s="9"/>
      <c r="E493" s="9"/>
      <c r="F493" s="9"/>
      <c r="G493" s="9"/>
      <c r="H493" s="9"/>
      <c r="I493" s="9"/>
      <c r="J493" s="9"/>
      <c r="K493" s="9"/>
    </row>
    <row r="494" spans="1:11">
      <c r="A494" s="9"/>
      <c r="B494" s="9"/>
      <c r="C494" s="9"/>
      <c r="D494" s="9"/>
      <c r="E494" s="9"/>
      <c r="F494" s="9"/>
      <c r="G494" s="9"/>
      <c r="H494" s="9"/>
      <c r="I494" s="9"/>
      <c r="J494" s="9"/>
      <c r="K494" s="9"/>
    </row>
    <row r="495" spans="1:11">
      <c r="A495" s="9"/>
      <c r="B495" s="9"/>
      <c r="C495" s="9"/>
      <c r="D495" s="9"/>
      <c r="E495" s="9"/>
      <c r="F495" s="9"/>
      <c r="G495" s="9"/>
      <c r="H495" s="9"/>
      <c r="I495" s="9"/>
      <c r="J495" s="9"/>
      <c r="K495" s="9"/>
    </row>
    <row r="496" spans="1:11">
      <c r="A496" s="9"/>
      <c r="B496" s="9"/>
      <c r="C496" s="9"/>
      <c r="D496" s="9"/>
      <c r="E496" s="9"/>
      <c r="F496" s="9"/>
      <c r="G496" s="9"/>
      <c r="H496" s="9"/>
      <c r="I496" s="9"/>
      <c r="J496" s="9"/>
      <c r="K496" s="9"/>
    </row>
    <row r="497" spans="1:11">
      <c r="A497" s="9"/>
      <c r="B497" s="9"/>
      <c r="C497" s="9"/>
      <c r="D497" s="9"/>
      <c r="E497" s="9"/>
      <c r="F497" s="9"/>
      <c r="G497" s="9"/>
      <c r="H497" s="9"/>
      <c r="I497" s="9"/>
      <c r="J497" s="9"/>
      <c r="K497" s="9"/>
    </row>
    <row r="498" spans="1:11">
      <c r="A498" s="9"/>
      <c r="B498" s="9"/>
      <c r="C498" s="9"/>
      <c r="D498" s="9"/>
      <c r="E498" s="9"/>
      <c r="F498" s="9"/>
      <c r="G498" s="9"/>
      <c r="H498" s="9"/>
      <c r="I498" s="9"/>
      <c r="J498" s="9"/>
      <c r="K498" s="9"/>
    </row>
    <row r="499" spans="1:11">
      <c r="A499" s="9"/>
      <c r="B499" s="9"/>
      <c r="C499" s="9"/>
      <c r="D499" s="9"/>
      <c r="E499" s="9"/>
      <c r="F499" s="9"/>
      <c r="G499" s="9"/>
      <c r="H499" s="9"/>
      <c r="I499" s="9"/>
      <c r="J499" s="9"/>
      <c r="K499" s="9"/>
    </row>
    <row r="500" spans="1:11">
      <c r="A500" s="9"/>
      <c r="B500" s="9"/>
      <c r="C500" s="9"/>
      <c r="D500" s="9"/>
      <c r="E500" s="9"/>
      <c r="F500" s="9"/>
      <c r="G500" s="9"/>
      <c r="H500" s="9"/>
      <c r="I500" s="9"/>
      <c r="J500" s="9"/>
      <c r="K500" s="9"/>
    </row>
    <row r="501" spans="1:11">
      <c r="A501" s="9"/>
      <c r="B501" s="9"/>
      <c r="C501" s="9"/>
      <c r="D501" s="9"/>
      <c r="E501" s="9"/>
      <c r="F501" s="9"/>
      <c r="G501" s="9"/>
      <c r="H501" s="9"/>
      <c r="I501" s="9"/>
      <c r="J501" s="9"/>
      <c r="K501" s="9"/>
    </row>
    <row r="502" spans="1:11">
      <c r="A502" s="9"/>
      <c r="B502" s="9"/>
      <c r="C502" s="9"/>
      <c r="D502" s="9"/>
      <c r="E502" s="9"/>
      <c r="F502" s="9"/>
      <c r="G502" s="9"/>
      <c r="H502" s="9"/>
      <c r="I502" s="9"/>
      <c r="J502" s="9"/>
      <c r="K502" s="9"/>
    </row>
    <row r="503" spans="1:11">
      <c r="A503" s="9"/>
      <c r="B503" s="9"/>
      <c r="C503" s="9"/>
      <c r="D503" s="9"/>
      <c r="E503" s="9"/>
      <c r="F503" s="9"/>
      <c r="G503" s="9"/>
      <c r="H503" s="9"/>
      <c r="I503" s="9"/>
      <c r="J503" s="9"/>
      <c r="K503" s="9"/>
    </row>
    <row r="504" spans="1:11">
      <c r="A504" s="9"/>
      <c r="B504" s="9"/>
      <c r="C504" s="9"/>
      <c r="D504" s="9"/>
      <c r="E504" s="9"/>
      <c r="F504" s="9"/>
      <c r="G504" s="9"/>
      <c r="H504" s="9"/>
      <c r="I504" s="9"/>
      <c r="J504" s="9"/>
      <c r="K504" s="9"/>
    </row>
    <row r="505" spans="1:11">
      <c r="A505" s="9"/>
      <c r="B505" s="9"/>
      <c r="C505" s="9"/>
      <c r="D505" s="9"/>
      <c r="E505" s="9"/>
      <c r="F505" s="9"/>
      <c r="G505" s="9"/>
      <c r="H505" s="9"/>
      <c r="I505" s="9"/>
      <c r="J505" s="9"/>
      <c r="K505" s="9"/>
    </row>
    <row r="506" spans="1:11">
      <c r="A506" s="9"/>
      <c r="B506" s="9"/>
      <c r="C506" s="9"/>
      <c r="D506" s="9"/>
      <c r="E506" s="9"/>
      <c r="F506" s="9"/>
      <c r="G506" s="9"/>
      <c r="H506" s="9"/>
      <c r="I506" s="9"/>
      <c r="J506" s="9"/>
      <c r="K506" s="9"/>
    </row>
    <row r="507" spans="1:11">
      <c r="A507" s="9"/>
      <c r="B507" s="9"/>
      <c r="C507" s="9"/>
      <c r="D507" s="9"/>
      <c r="E507" s="9"/>
      <c r="F507" s="9"/>
      <c r="G507" s="9"/>
      <c r="H507" s="9"/>
      <c r="I507" s="9"/>
      <c r="J507" s="9"/>
      <c r="K507" s="9"/>
    </row>
    <row r="508" spans="1:11">
      <c r="A508" s="9"/>
      <c r="B508" s="9"/>
      <c r="C508" s="9"/>
      <c r="D508" s="9"/>
      <c r="E508" s="9"/>
      <c r="F508" s="9"/>
      <c r="G508" s="9"/>
      <c r="H508" s="9"/>
      <c r="I508" s="9"/>
      <c r="J508" s="9"/>
      <c r="K508" s="9"/>
    </row>
    <row r="509" spans="1:11">
      <c r="A509" s="9"/>
      <c r="B509" s="9"/>
      <c r="C509" s="9"/>
      <c r="D509" s="9"/>
      <c r="E509" s="9"/>
      <c r="F509" s="9"/>
      <c r="G509" s="9"/>
      <c r="H509" s="9"/>
      <c r="I509" s="9"/>
      <c r="J509" s="9"/>
      <c r="K509" s="9"/>
    </row>
    <row r="510" spans="1:11">
      <c r="A510" s="9"/>
      <c r="B510" s="9"/>
      <c r="C510" s="9"/>
      <c r="D510" s="9"/>
      <c r="E510" s="9"/>
      <c r="F510" s="9"/>
      <c r="G510" s="9"/>
      <c r="H510" s="9"/>
      <c r="I510" s="9"/>
      <c r="J510" s="9"/>
      <c r="K510" s="9"/>
    </row>
    <row r="511" spans="1:11">
      <c r="A511" s="9"/>
      <c r="B511" s="9"/>
      <c r="C511" s="9"/>
      <c r="D511" s="9"/>
      <c r="E511" s="9"/>
      <c r="F511" s="9"/>
      <c r="G511" s="9"/>
      <c r="H511" s="9"/>
      <c r="I511" s="9"/>
      <c r="J511" s="9"/>
      <c r="K511" s="9"/>
    </row>
    <row r="512" spans="1:11">
      <c r="A512" s="9"/>
      <c r="B512" s="9"/>
      <c r="C512" s="9"/>
      <c r="D512" s="9"/>
      <c r="E512" s="9"/>
      <c r="F512" s="9"/>
      <c r="G512" s="9"/>
      <c r="H512" s="9"/>
      <c r="I512" s="9"/>
      <c r="J512" s="9"/>
      <c r="K512" s="9"/>
    </row>
    <row r="513" spans="1:11">
      <c r="A513" s="9"/>
      <c r="B513" s="9"/>
      <c r="C513" s="9"/>
      <c r="D513" s="9"/>
      <c r="E513" s="9"/>
      <c r="F513" s="9"/>
      <c r="G513" s="9"/>
      <c r="H513" s="9"/>
      <c r="I513" s="9"/>
      <c r="J513" s="9"/>
      <c r="K513" s="9"/>
    </row>
    <row r="514" spans="1:11">
      <c r="A514" s="9"/>
      <c r="B514" s="9"/>
      <c r="C514" s="9"/>
      <c r="D514" s="9"/>
      <c r="E514" s="9"/>
      <c r="F514" s="9"/>
      <c r="G514" s="9"/>
      <c r="H514" s="9"/>
      <c r="I514" s="9"/>
      <c r="J514" s="9"/>
      <c r="K514" s="9"/>
    </row>
    <row r="515" spans="1:11">
      <c r="A515" s="9"/>
      <c r="B515" s="9"/>
      <c r="C515" s="9"/>
      <c r="D515" s="9"/>
      <c r="E515" s="9"/>
      <c r="F515" s="9"/>
      <c r="G515" s="9"/>
      <c r="H515" s="9"/>
      <c r="I515" s="9"/>
      <c r="J515" s="9"/>
      <c r="K515" s="9"/>
    </row>
    <row r="516" spans="1:11">
      <c r="A516" s="9"/>
      <c r="B516" s="9"/>
      <c r="C516" s="9"/>
      <c r="D516" s="9"/>
      <c r="E516" s="9"/>
      <c r="F516" s="9"/>
      <c r="G516" s="9"/>
      <c r="H516" s="9"/>
      <c r="I516" s="9"/>
      <c r="J516" s="9"/>
      <c r="K516" s="9"/>
    </row>
    <row r="517" spans="1:11">
      <c r="A517" s="9"/>
      <c r="B517" s="9"/>
      <c r="C517" s="9"/>
      <c r="D517" s="9"/>
      <c r="E517" s="9"/>
      <c r="F517" s="9"/>
      <c r="G517" s="9"/>
      <c r="H517" s="9"/>
      <c r="I517" s="9"/>
      <c r="J517" s="9"/>
      <c r="K517" s="9"/>
    </row>
    <row r="518" spans="1:11">
      <c r="A518" s="9"/>
      <c r="B518" s="9"/>
      <c r="C518" s="9"/>
      <c r="D518" s="9"/>
      <c r="E518" s="9"/>
      <c r="F518" s="9"/>
      <c r="G518" s="9"/>
      <c r="H518" s="9"/>
      <c r="I518" s="9"/>
      <c r="J518" s="9"/>
      <c r="K518" s="9"/>
    </row>
    <row r="519" spans="1:11">
      <c r="A519" s="9"/>
      <c r="B519" s="9"/>
      <c r="C519" s="9"/>
      <c r="D519" s="9"/>
      <c r="E519" s="9"/>
      <c r="F519" s="9"/>
      <c r="G519" s="9"/>
      <c r="H519" s="9"/>
      <c r="I519" s="9"/>
      <c r="J519" s="9"/>
      <c r="K519" s="9"/>
    </row>
    <row r="520" spans="1:11">
      <c r="A520" s="9"/>
      <c r="B520" s="9"/>
      <c r="C520" s="9"/>
      <c r="D520" s="9"/>
      <c r="E520" s="9"/>
      <c r="F520" s="9"/>
      <c r="G520" s="9"/>
      <c r="H520" s="9"/>
      <c r="I520" s="9"/>
      <c r="J520" s="9"/>
      <c r="K520" s="9"/>
    </row>
    <row r="521" spans="1:11">
      <c r="A521" s="9"/>
      <c r="B521" s="9"/>
      <c r="C521" s="9"/>
      <c r="D521" s="9"/>
      <c r="E521" s="9"/>
      <c r="F521" s="9"/>
      <c r="G521" s="9"/>
      <c r="H521" s="9"/>
      <c r="I521" s="9"/>
      <c r="J521" s="9"/>
      <c r="K521" s="9"/>
    </row>
    <row r="522" spans="1:11">
      <c r="A522" s="9"/>
      <c r="B522" s="9"/>
      <c r="C522" s="9"/>
      <c r="D522" s="9"/>
      <c r="E522" s="9"/>
      <c r="F522" s="9"/>
      <c r="G522" s="9"/>
      <c r="H522" s="9"/>
      <c r="I522" s="9"/>
      <c r="J522" s="9"/>
      <c r="K522" s="9"/>
    </row>
    <row r="523" spans="1:11">
      <c r="A523" s="9"/>
      <c r="B523" s="9"/>
      <c r="C523" s="9"/>
      <c r="D523" s="9"/>
      <c r="E523" s="9"/>
      <c r="F523" s="9"/>
      <c r="G523" s="9"/>
      <c r="H523" s="9"/>
      <c r="I523" s="9"/>
      <c r="J523" s="9"/>
      <c r="K523" s="9"/>
    </row>
    <row r="524" spans="1:11">
      <c r="A524" s="9"/>
      <c r="B524" s="9"/>
      <c r="C524" s="9"/>
      <c r="D524" s="9"/>
      <c r="E524" s="9"/>
      <c r="F524" s="9"/>
      <c r="G524" s="9"/>
      <c r="H524" s="9"/>
      <c r="I524" s="9"/>
      <c r="J524" s="9"/>
      <c r="K524" s="9"/>
    </row>
    <row r="525" spans="1:11">
      <c r="A525" s="9"/>
      <c r="B525" s="9"/>
      <c r="C525" s="9"/>
      <c r="D525" s="9"/>
      <c r="E525" s="9"/>
      <c r="F525" s="9"/>
      <c r="G525" s="9"/>
      <c r="H525" s="9"/>
      <c r="I525" s="9"/>
      <c r="J525" s="9"/>
      <c r="K525" s="9"/>
    </row>
    <row r="526" spans="1:11">
      <c r="A526" s="9"/>
      <c r="B526" s="9"/>
      <c r="C526" s="9"/>
      <c r="D526" s="9"/>
      <c r="E526" s="9"/>
      <c r="F526" s="9"/>
      <c r="G526" s="9"/>
      <c r="H526" s="9"/>
      <c r="I526" s="9"/>
      <c r="J526" s="9"/>
      <c r="K526" s="9"/>
    </row>
    <row r="527" spans="1:11">
      <c r="A527" s="9"/>
      <c r="B527" s="9"/>
      <c r="C527" s="9"/>
      <c r="D527" s="9"/>
      <c r="E527" s="9"/>
      <c r="F527" s="9"/>
      <c r="G527" s="9"/>
      <c r="H527" s="9"/>
      <c r="I527" s="9"/>
      <c r="J527" s="9"/>
      <c r="K527" s="9"/>
    </row>
    <row r="528" spans="1:11">
      <c r="A528" s="9"/>
      <c r="B528" s="9"/>
      <c r="C528" s="9"/>
      <c r="D528" s="9"/>
      <c r="E528" s="9"/>
      <c r="F528" s="9"/>
      <c r="G528" s="9"/>
      <c r="H528" s="9"/>
      <c r="I528" s="9"/>
      <c r="J528" s="9"/>
      <c r="K528" s="9"/>
    </row>
    <row r="529" spans="1:11">
      <c r="A529" s="9"/>
      <c r="B529" s="9"/>
      <c r="C529" s="9"/>
      <c r="D529" s="9"/>
      <c r="E529" s="9"/>
      <c r="F529" s="9"/>
      <c r="G529" s="9"/>
      <c r="H529" s="9"/>
      <c r="I529" s="9"/>
      <c r="J529" s="9"/>
      <c r="K529" s="9"/>
    </row>
    <row r="530" spans="1:11">
      <c r="A530" s="9"/>
      <c r="B530" s="9"/>
      <c r="C530" s="9"/>
      <c r="D530" s="9"/>
      <c r="E530" s="9"/>
      <c r="F530" s="9"/>
      <c r="G530" s="9"/>
      <c r="H530" s="9"/>
      <c r="I530" s="9"/>
      <c r="J530" s="9"/>
      <c r="K530" s="9"/>
    </row>
    <row r="531" spans="1:11">
      <c r="A531" s="9"/>
      <c r="B531" s="9"/>
      <c r="C531" s="9"/>
      <c r="D531" s="9"/>
      <c r="E531" s="9"/>
      <c r="F531" s="9"/>
      <c r="G531" s="9"/>
      <c r="H531" s="9"/>
      <c r="I531" s="9"/>
      <c r="J531" s="9"/>
      <c r="K531" s="9"/>
    </row>
    <row r="532" spans="1:11">
      <c r="A532" s="9"/>
      <c r="B532" s="9"/>
      <c r="C532" s="9"/>
      <c r="D532" s="9"/>
      <c r="E532" s="9"/>
      <c r="F532" s="9"/>
      <c r="G532" s="9"/>
      <c r="H532" s="9"/>
      <c r="I532" s="9"/>
      <c r="J532" s="9"/>
      <c r="K532" s="9"/>
    </row>
    <row r="533" spans="1:11">
      <c r="A533" s="9"/>
      <c r="B533" s="9"/>
      <c r="C533" s="9"/>
      <c r="D533" s="9"/>
      <c r="E533" s="9"/>
      <c r="F533" s="9"/>
      <c r="G533" s="9"/>
      <c r="H533" s="9"/>
      <c r="I533" s="9"/>
      <c r="J533" s="9"/>
      <c r="K533" s="9"/>
    </row>
    <row r="534" spans="1:11">
      <c r="A534" s="9"/>
      <c r="B534" s="9"/>
      <c r="C534" s="9"/>
      <c r="D534" s="9"/>
      <c r="E534" s="9"/>
      <c r="F534" s="9"/>
      <c r="G534" s="9"/>
      <c r="H534" s="9"/>
      <c r="I534" s="9"/>
      <c r="J534" s="9"/>
      <c r="K534" s="9"/>
    </row>
    <row r="535" spans="1:11">
      <c r="A535" s="9"/>
      <c r="B535" s="9"/>
      <c r="C535" s="9"/>
      <c r="D535" s="9"/>
      <c r="E535" s="9"/>
      <c r="F535" s="9"/>
      <c r="G535" s="9"/>
      <c r="H535" s="9"/>
      <c r="I535" s="9"/>
      <c r="J535" s="9"/>
      <c r="K535" s="9"/>
    </row>
    <row r="536" spans="1:11">
      <c r="A536" s="9"/>
      <c r="B536" s="9"/>
      <c r="C536" s="9"/>
      <c r="D536" s="9"/>
      <c r="E536" s="9"/>
      <c r="F536" s="9"/>
      <c r="G536" s="9"/>
      <c r="H536" s="9"/>
      <c r="I536" s="9"/>
      <c r="J536" s="9"/>
      <c r="K536" s="9"/>
    </row>
    <row r="537" spans="1:11">
      <c r="A537" s="9"/>
      <c r="B537" s="9"/>
      <c r="C537" s="9"/>
      <c r="D537" s="9"/>
      <c r="E537" s="9"/>
      <c r="F537" s="9"/>
      <c r="G537" s="9"/>
      <c r="H537" s="9"/>
      <c r="I537" s="9"/>
      <c r="J537" s="9"/>
      <c r="K537" s="9"/>
    </row>
    <row r="538" spans="1:11">
      <c r="A538" s="9"/>
      <c r="B538" s="9"/>
      <c r="C538" s="9"/>
      <c r="D538" s="9"/>
      <c r="E538" s="9"/>
      <c r="F538" s="9"/>
      <c r="G538" s="9"/>
      <c r="H538" s="9"/>
      <c r="I538" s="9"/>
      <c r="J538" s="9"/>
      <c r="K538" s="9"/>
    </row>
    <row r="539" spans="1:11">
      <c r="A539" s="9"/>
      <c r="B539" s="9"/>
      <c r="C539" s="9"/>
      <c r="D539" s="9"/>
      <c r="E539" s="9"/>
      <c r="F539" s="9"/>
      <c r="G539" s="9"/>
      <c r="H539" s="9"/>
      <c r="I539" s="9"/>
      <c r="J539" s="9"/>
      <c r="K539" s="9"/>
    </row>
    <row r="540" spans="1:11">
      <c r="A540" s="9"/>
      <c r="B540" s="9"/>
      <c r="C540" s="9"/>
      <c r="D540" s="9"/>
      <c r="E540" s="9"/>
      <c r="F540" s="9"/>
      <c r="G540" s="9"/>
      <c r="H540" s="9"/>
      <c r="I540" s="9"/>
      <c r="J540" s="9"/>
      <c r="K540" s="9"/>
    </row>
    <row r="541" spans="1:11">
      <c r="A541" s="9"/>
      <c r="B541" s="9"/>
      <c r="C541" s="9"/>
      <c r="D541" s="9"/>
      <c r="E541" s="9"/>
      <c r="F541" s="9"/>
      <c r="G541" s="9"/>
      <c r="H541" s="9"/>
      <c r="I541" s="9"/>
      <c r="J541" s="9"/>
      <c r="K541" s="9"/>
    </row>
    <row r="542" spans="1:11">
      <c r="A542" s="9"/>
      <c r="B542" s="9"/>
      <c r="C542" s="9"/>
      <c r="D542" s="9"/>
      <c r="E542" s="9"/>
      <c r="F542" s="9"/>
      <c r="G542" s="9"/>
      <c r="H542" s="9"/>
      <c r="I542" s="9"/>
      <c r="J542" s="9"/>
      <c r="K542" s="9"/>
    </row>
    <row r="543" spans="1:11">
      <c r="A543" s="9"/>
      <c r="B543" s="9"/>
      <c r="C543" s="9"/>
      <c r="D543" s="9"/>
      <c r="E543" s="9"/>
      <c r="F543" s="9"/>
      <c r="G543" s="9"/>
      <c r="H543" s="9"/>
      <c r="I543" s="9"/>
      <c r="J543" s="9"/>
      <c r="K543" s="9"/>
    </row>
    <row r="544" spans="1:11">
      <c r="A544" s="9"/>
      <c r="B544" s="9"/>
      <c r="C544" s="9"/>
      <c r="D544" s="9"/>
      <c r="E544" s="9"/>
      <c r="F544" s="9"/>
      <c r="G544" s="9"/>
      <c r="H544" s="9"/>
      <c r="I544" s="9"/>
      <c r="J544" s="9"/>
      <c r="K544" s="9"/>
    </row>
    <row r="545" spans="1:11">
      <c r="A545" s="9"/>
      <c r="B545" s="9"/>
      <c r="C545" s="9"/>
      <c r="D545" s="9"/>
      <c r="E545" s="9"/>
      <c r="F545" s="9"/>
      <c r="G545" s="9"/>
      <c r="H545" s="9"/>
      <c r="I545" s="9"/>
      <c r="J545" s="9"/>
      <c r="K545" s="9"/>
    </row>
    <row r="546" spans="1:11">
      <c r="A546" s="9"/>
      <c r="B546" s="9"/>
      <c r="C546" s="9"/>
      <c r="D546" s="9"/>
      <c r="E546" s="9"/>
      <c r="F546" s="9"/>
      <c r="G546" s="9"/>
      <c r="H546" s="9"/>
      <c r="I546" s="9"/>
      <c r="J546" s="9"/>
      <c r="K546" s="9"/>
    </row>
    <row r="547" spans="1:11">
      <c r="A547" s="9"/>
      <c r="B547" s="9"/>
      <c r="C547" s="9"/>
      <c r="D547" s="9"/>
      <c r="E547" s="9"/>
      <c r="F547" s="9"/>
      <c r="G547" s="9"/>
      <c r="H547" s="9"/>
      <c r="I547" s="9"/>
      <c r="J547" s="9"/>
      <c r="K547" s="9"/>
    </row>
    <row r="548" spans="1:11">
      <c r="A548" s="9"/>
      <c r="B548" s="9"/>
      <c r="C548" s="9"/>
      <c r="D548" s="9"/>
      <c r="E548" s="9"/>
      <c r="F548" s="9"/>
      <c r="G548" s="9"/>
      <c r="H548" s="9"/>
      <c r="I548" s="9"/>
      <c r="J548" s="9"/>
      <c r="K548" s="9"/>
    </row>
    <row r="549" spans="1:11">
      <c r="A549" s="9"/>
      <c r="B549" s="9"/>
      <c r="C549" s="9"/>
      <c r="D549" s="9"/>
      <c r="E549" s="9"/>
      <c r="F549" s="9"/>
      <c r="G549" s="9"/>
      <c r="H549" s="9"/>
      <c r="I549" s="9"/>
      <c r="J549" s="9"/>
      <c r="K549" s="9"/>
    </row>
    <row r="550" spans="1:11">
      <c r="A550" s="9"/>
      <c r="B550" s="9"/>
      <c r="C550" s="9"/>
      <c r="D550" s="9"/>
      <c r="E550" s="9"/>
      <c r="F550" s="9"/>
      <c r="G550" s="9"/>
      <c r="H550" s="9"/>
      <c r="I550" s="9"/>
      <c r="J550" s="9"/>
      <c r="K550" s="9"/>
    </row>
    <row r="551" spans="1:11">
      <c r="A551" s="9"/>
      <c r="B551" s="9"/>
      <c r="C551" s="9"/>
      <c r="D551" s="9"/>
      <c r="E551" s="9"/>
      <c r="F551" s="9"/>
      <c r="G551" s="9"/>
      <c r="H551" s="9"/>
      <c r="I551" s="9"/>
      <c r="J551" s="9"/>
      <c r="K551" s="9"/>
    </row>
    <row r="552" spans="1:11">
      <c r="A552" s="9"/>
      <c r="B552" s="9"/>
      <c r="C552" s="9"/>
      <c r="D552" s="9"/>
      <c r="E552" s="9"/>
      <c r="F552" s="9"/>
      <c r="G552" s="9"/>
      <c r="H552" s="9"/>
      <c r="I552" s="9"/>
      <c r="J552" s="9"/>
      <c r="K552" s="9"/>
    </row>
    <row r="553" spans="1:11">
      <c r="A553" s="9"/>
      <c r="B553" s="9"/>
      <c r="C553" s="9"/>
      <c r="D553" s="9"/>
      <c r="E553" s="9"/>
      <c r="F553" s="9"/>
      <c r="G553" s="9"/>
      <c r="H553" s="9"/>
      <c r="I553" s="9"/>
      <c r="J553" s="9"/>
      <c r="K553" s="9"/>
    </row>
    <row r="554" spans="1:11">
      <c r="A554" s="9"/>
      <c r="B554" s="9"/>
      <c r="C554" s="9"/>
      <c r="D554" s="9"/>
      <c r="E554" s="9"/>
      <c r="F554" s="9"/>
      <c r="G554" s="9"/>
      <c r="H554" s="9"/>
      <c r="I554" s="9"/>
      <c r="J554" s="9"/>
      <c r="K554" s="9"/>
    </row>
    <row r="555" spans="1:11">
      <c r="A555" s="9"/>
      <c r="B555" s="9"/>
      <c r="C555" s="9"/>
      <c r="D555" s="9"/>
      <c r="E555" s="9"/>
      <c r="F555" s="9"/>
      <c r="G555" s="9"/>
      <c r="H555" s="9"/>
      <c r="I555" s="9"/>
      <c r="J555" s="9"/>
      <c r="K555" s="9"/>
    </row>
    <row r="556" spans="1:11">
      <c r="A556" s="9"/>
      <c r="B556" s="9"/>
      <c r="C556" s="9"/>
      <c r="D556" s="9"/>
      <c r="E556" s="9"/>
      <c r="F556" s="9"/>
      <c r="G556" s="9"/>
      <c r="H556" s="9"/>
      <c r="I556" s="9"/>
      <c r="J556" s="9"/>
      <c r="K556" s="9"/>
    </row>
    <row r="557" spans="1:11">
      <c r="A557" s="9"/>
      <c r="B557" s="9"/>
      <c r="C557" s="9"/>
      <c r="D557" s="9"/>
      <c r="E557" s="9"/>
      <c r="F557" s="9"/>
      <c r="G557" s="9"/>
      <c r="H557" s="9"/>
      <c r="I557" s="9"/>
      <c r="J557" s="9"/>
      <c r="K557" s="9"/>
    </row>
    <row r="558" spans="1:11">
      <c r="A558" s="9"/>
      <c r="B558" s="9"/>
      <c r="C558" s="9"/>
      <c r="D558" s="9"/>
      <c r="E558" s="9"/>
      <c r="F558" s="9"/>
      <c r="G558" s="9"/>
      <c r="H558" s="9"/>
      <c r="I558" s="9"/>
      <c r="J558" s="9"/>
      <c r="K558" s="9"/>
    </row>
    <row r="559" spans="1:11">
      <c r="A559" s="9"/>
      <c r="B559" s="9"/>
      <c r="C559" s="9"/>
      <c r="D559" s="9"/>
      <c r="E559" s="9"/>
      <c r="F559" s="9"/>
      <c r="G559" s="9"/>
      <c r="H559" s="9"/>
      <c r="I559" s="9"/>
      <c r="J559" s="9"/>
      <c r="K559" s="9"/>
    </row>
    <row r="560" spans="1:11">
      <c r="A560" s="9"/>
      <c r="B560" s="9"/>
      <c r="C560" s="9"/>
      <c r="D560" s="9"/>
      <c r="E560" s="9"/>
      <c r="F560" s="9"/>
      <c r="G560" s="9"/>
      <c r="H560" s="9"/>
      <c r="I560" s="9"/>
      <c r="J560" s="9"/>
      <c r="K560" s="9"/>
    </row>
    <row r="561" spans="1:11">
      <c r="A561" s="9"/>
      <c r="B561" s="9"/>
      <c r="C561" s="9"/>
      <c r="D561" s="9"/>
      <c r="E561" s="9"/>
      <c r="F561" s="9"/>
      <c r="G561" s="9"/>
      <c r="H561" s="9"/>
      <c r="I561" s="9"/>
      <c r="J561" s="9"/>
      <c r="K561" s="9"/>
    </row>
    <row r="562" spans="1:11">
      <c r="A562" s="9"/>
      <c r="B562" s="9"/>
      <c r="C562" s="9"/>
      <c r="D562" s="9"/>
      <c r="E562" s="9"/>
      <c r="F562" s="9"/>
      <c r="G562" s="9"/>
      <c r="H562" s="9"/>
      <c r="I562" s="9"/>
      <c r="J562" s="9"/>
      <c r="K562" s="9"/>
    </row>
    <row r="563" spans="1:11">
      <c r="A563" s="9"/>
      <c r="B563" s="9"/>
      <c r="C563" s="9"/>
      <c r="D563" s="9"/>
      <c r="E563" s="9"/>
      <c r="F563" s="9"/>
      <c r="G563" s="9"/>
      <c r="H563" s="9"/>
      <c r="I563" s="9"/>
      <c r="J563" s="9"/>
      <c r="K563" s="9"/>
    </row>
    <row r="564" spans="1:11">
      <c r="A564" s="9"/>
      <c r="B564" s="9"/>
      <c r="C564" s="9"/>
      <c r="D564" s="9"/>
      <c r="E564" s="9"/>
      <c r="F564" s="9"/>
      <c r="G564" s="9"/>
      <c r="H564" s="9"/>
      <c r="I564" s="9"/>
      <c r="J564" s="9"/>
      <c r="K564" s="9"/>
    </row>
    <row r="565" spans="1:11">
      <c r="A565" s="9"/>
      <c r="B565" s="9"/>
      <c r="C565" s="9"/>
      <c r="D565" s="9"/>
      <c r="E565" s="9"/>
      <c r="F565" s="9"/>
      <c r="G565" s="9"/>
      <c r="H565" s="9"/>
      <c r="I565" s="9"/>
      <c r="J565" s="9"/>
      <c r="K565" s="9"/>
    </row>
    <row r="566" spans="1:11">
      <c r="A566" s="9"/>
      <c r="B566" s="9"/>
      <c r="C566" s="9"/>
      <c r="D566" s="9"/>
      <c r="E566" s="9"/>
      <c r="F566" s="9"/>
      <c r="G566" s="9"/>
      <c r="H566" s="9"/>
      <c r="I566" s="9"/>
      <c r="J566" s="9"/>
      <c r="K566" s="9"/>
    </row>
    <row r="567" spans="1:11">
      <c r="A567" s="9"/>
      <c r="B567" s="9"/>
      <c r="C567" s="9"/>
      <c r="D567" s="9"/>
      <c r="E567" s="9"/>
      <c r="F567" s="9"/>
      <c r="G567" s="9"/>
      <c r="H567" s="9"/>
      <c r="I567" s="9"/>
      <c r="J567" s="9"/>
      <c r="K567" s="9"/>
    </row>
    <row r="568" spans="1:11">
      <c r="A568" s="9"/>
      <c r="B568" s="9"/>
      <c r="C568" s="9"/>
      <c r="D568" s="9"/>
      <c r="E568" s="9"/>
      <c r="F568" s="9"/>
      <c r="G568" s="9"/>
      <c r="H568" s="9"/>
      <c r="I568" s="9"/>
      <c r="J568" s="9"/>
      <c r="K568" s="9"/>
    </row>
    <row r="569" spans="1:11">
      <c r="A569" s="9"/>
      <c r="B569" s="9"/>
      <c r="C569" s="9"/>
      <c r="D569" s="9"/>
      <c r="E569" s="9"/>
      <c r="F569" s="9"/>
      <c r="G569" s="9"/>
      <c r="H569" s="9"/>
      <c r="I569" s="9"/>
      <c r="J569" s="9"/>
      <c r="K569" s="9"/>
    </row>
    <row r="570" spans="1:11">
      <c r="A570" s="9"/>
      <c r="B570" s="9"/>
      <c r="C570" s="9"/>
      <c r="D570" s="9"/>
      <c r="E570" s="9"/>
      <c r="F570" s="9"/>
      <c r="G570" s="9"/>
      <c r="H570" s="9"/>
      <c r="I570" s="9"/>
      <c r="J570" s="9"/>
      <c r="K570" s="9"/>
    </row>
    <row r="571" spans="1:11">
      <c r="A571" s="9"/>
      <c r="B571" s="9"/>
      <c r="C571" s="9"/>
      <c r="D571" s="9"/>
      <c r="E571" s="9"/>
      <c r="F571" s="9"/>
      <c r="G571" s="9"/>
      <c r="H571" s="9"/>
      <c r="I571" s="9"/>
      <c r="J571" s="9"/>
      <c r="K571" s="9"/>
    </row>
    <row r="572" spans="1:11">
      <c r="A572" s="9"/>
      <c r="B572" s="9"/>
      <c r="C572" s="9"/>
      <c r="D572" s="9"/>
      <c r="E572" s="9"/>
      <c r="F572" s="9"/>
      <c r="G572" s="9"/>
      <c r="H572" s="9"/>
      <c r="I572" s="9"/>
      <c r="J572" s="9"/>
      <c r="K572" s="9"/>
    </row>
    <row r="573" spans="1:11">
      <c r="A573" s="9"/>
      <c r="B573" s="9"/>
      <c r="C573" s="9"/>
      <c r="D573" s="9"/>
      <c r="E573" s="9"/>
      <c r="F573" s="9"/>
      <c r="G573" s="9"/>
      <c r="H573" s="9"/>
      <c r="I573" s="9"/>
      <c r="J573" s="9"/>
      <c r="K573" s="9"/>
    </row>
    <row r="574" spans="1:11">
      <c r="A574" s="9"/>
      <c r="B574" s="9"/>
      <c r="C574" s="9"/>
      <c r="D574" s="9"/>
      <c r="E574" s="9"/>
      <c r="F574" s="9"/>
      <c r="G574" s="9"/>
      <c r="H574" s="9"/>
      <c r="I574" s="9"/>
      <c r="J574" s="9"/>
      <c r="K574" s="9"/>
    </row>
    <row r="575" spans="1:11">
      <c r="A575" s="9"/>
      <c r="B575" s="9"/>
      <c r="C575" s="9"/>
      <c r="D575" s="9"/>
      <c r="E575" s="9"/>
      <c r="F575" s="9"/>
      <c r="G575" s="9"/>
      <c r="H575" s="9"/>
      <c r="I575" s="9"/>
      <c r="J575" s="9"/>
      <c r="K575" s="9"/>
    </row>
    <row r="576" spans="1:11">
      <c r="A576" s="9"/>
      <c r="B576" s="9"/>
      <c r="C576" s="9"/>
      <c r="D576" s="9"/>
      <c r="E576" s="9"/>
      <c r="F576" s="9"/>
      <c r="G576" s="9"/>
      <c r="H576" s="9"/>
      <c r="I576" s="9"/>
      <c r="J576" s="9"/>
      <c r="K576" s="9"/>
    </row>
    <row r="577" spans="1:11">
      <c r="A577" s="9"/>
      <c r="B577" s="9"/>
      <c r="C577" s="9"/>
      <c r="D577" s="9"/>
      <c r="E577" s="9"/>
      <c r="F577" s="9"/>
      <c r="G577" s="9"/>
      <c r="H577" s="9"/>
      <c r="I577" s="9"/>
      <c r="J577" s="9"/>
      <c r="K577" s="9"/>
    </row>
    <row r="578" spans="1:11">
      <c r="A578" s="9"/>
      <c r="B578" s="9"/>
      <c r="C578" s="9"/>
      <c r="D578" s="9"/>
      <c r="E578" s="9"/>
      <c r="F578" s="9"/>
      <c r="G578" s="9"/>
      <c r="H578" s="9"/>
      <c r="I578" s="9"/>
      <c r="J578" s="9"/>
      <c r="K578" s="9"/>
    </row>
    <row r="579" spans="1:11">
      <c r="A579" s="9"/>
      <c r="B579" s="9"/>
      <c r="C579" s="9"/>
      <c r="D579" s="9"/>
      <c r="E579" s="9"/>
      <c r="F579" s="9"/>
      <c r="G579" s="9"/>
      <c r="H579" s="9"/>
      <c r="I579" s="9"/>
      <c r="J579" s="9"/>
      <c r="K579" s="9"/>
    </row>
    <row r="580" spans="1:11">
      <c r="A580" s="9"/>
      <c r="B580" s="9"/>
      <c r="C580" s="9"/>
      <c r="D580" s="9"/>
      <c r="E580" s="9"/>
      <c r="F580" s="9"/>
      <c r="G580" s="9"/>
      <c r="H580" s="9"/>
      <c r="I580" s="9"/>
      <c r="J580" s="9"/>
      <c r="K580" s="9"/>
    </row>
    <row r="581" spans="1:11">
      <c r="A581" s="9"/>
      <c r="B581" s="9"/>
      <c r="C581" s="9"/>
      <c r="D581" s="9"/>
      <c r="E581" s="9"/>
      <c r="F581" s="9"/>
      <c r="G581" s="9"/>
      <c r="H581" s="9"/>
      <c r="I581" s="9"/>
      <c r="J581" s="9"/>
      <c r="K581" s="9"/>
    </row>
    <row r="582" spans="1:11">
      <c r="A582" s="9"/>
      <c r="B582" s="9"/>
      <c r="C582" s="9"/>
      <c r="D582" s="9"/>
      <c r="E582" s="9"/>
      <c r="F582" s="9"/>
      <c r="G582" s="9"/>
      <c r="H582" s="9"/>
      <c r="I582" s="9"/>
      <c r="J582" s="9"/>
      <c r="K582" s="9"/>
    </row>
  </sheetData>
  <mergeCells count="12">
    <mergeCell ref="N35:N36"/>
    <mergeCell ref="N16:N17"/>
    <mergeCell ref="N14:N15"/>
    <mergeCell ref="N28:N29"/>
    <mergeCell ref="N30:N31"/>
    <mergeCell ref="N33:N34"/>
    <mergeCell ref="N4:N5"/>
    <mergeCell ref="N2:N3"/>
    <mergeCell ref="N6:N7"/>
    <mergeCell ref="N8:N9"/>
    <mergeCell ref="N12:N13"/>
    <mergeCell ref="N10:N11"/>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sheetPr>
  <dimension ref="A1:J51"/>
  <sheetViews>
    <sheetView workbookViewId="0">
      <pane ySplit="2" topLeftCell="A18" activePane="bottomLeft" state="frozen"/>
      <selection pane="bottomLeft" activeCell="J29" sqref="J29"/>
    </sheetView>
  </sheetViews>
  <sheetFormatPr defaultRowHeight="15.75"/>
  <cols>
    <col min="2" max="2" width="4.5" customWidth="1"/>
    <col min="3" max="3" width="5.875" customWidth="1"/>
    <col min="4" max="4" width="4.125" customWidth="1"/>
    <col min="6" max="6" width="5.375" customWidth="1"/>
    <col min="7" max="7" width="6" customWidth="1"/>
    <col min="8" max="8" width="17.875" customWidth="1"/>
    <col min="9" max="9" width="27" customWidth="1"/>
    <col min="10" max="10" width="152" customWidth="1"/>
  </cols>
  <sheetData>
    <row r="1" spans="1:10">
      <c r="A1" s="258" t="s">
        <v>3729</v>
      </c>
      <c r="B1" s="258"/>
      <c r="C1" s="258"/>
      <c r="D1" s="258"/>
      <c r="E1" s="858"/>
      <c r="F1" s="798" t="s">
        <v>3573</v>
      </c>
      <c r="G1" s="799" t="s">
        <v>3574</v>
      </c>
      <c r="H1" s="824"/>
      <c r="I1" s="23"/>
      <c r="J1" s="53"/>
    </row>
    <row r="2" spans="1:10">
      <c r="A2" s="119" t="s">
        <v>1039</v>
      </c>
      <c r="B2" s="119" t="s">
        <v>3567</v>
      </c>
      <c r="C2" s="119" t="s">
        <v>3709</v>
      </c>
      <c r="D2" s="119" t="s">
        <v>3569</v>
      </c>
      <c r="E2" s="119" t="s">
        <v>1038</v>
      </c>
      <c r="F2" s="758" t="s">
        <v>1062</v>
      </c>
      <c r="G2" s="758" t="s">
        <v>1062</v>
      </c>
      <c r="H2" s="758" t="s">
        <v>3553</v>
      </c>
      <c r="I2" s="119" t="s">
        <v>1037</v>
      </c>
      <c r="J2" s="119" t="s">
        <v>1040</v>
      </c>
    </row>
    <row r="3" spans="1:10" ht="15" customHeight="1">
      <c r="A3" s="122">
        <v>1</v>
      </c>
      <c r="B3" s="139">
        <v>2</v>
      </c>
      <c r="C3" s="139"/>
      <c r="D3" s="139"/>
      <c r="E3" s="195">
        <v>2</v>
      </c>
      <c r="F3" s="195"/>
      <c r="G3" s="837">
        <v>2</v>
      </c>
      <c r="H3" s="933" t="s">
        <v>3739</v>
      </c>
      <c r="I3" s="221" t="s">
        <v>1101</v>
      </c>
      <c r="J3" s="219"/>
    </row>
    <row r="4" spans="1:10" ht="15" customHeight="1">
      <c r="A4" s="122">
        <v>2</v>
      </c>
      <c r="B4" s="139"/>
      <c r="C4" s="139"/>
      <c r="D4" s="139"/>
      <c r="E4" s="195"/>
      <c r="F4" s="195"/>
      <c r="G4" s="195"/>
      <c r="H4" s="933"/>
      <c r="I4" s="221" t="s">
        <v>1102</v>
      </c>
      <c r="J4" s="219"/>
    </row>
    <row r="5" spans="1:10" ht="15" customHeight="1">
      <c r="A5" s="122">
        <v>3</v>
      </c>
      <c r="B5" s="139">
        <v>2</v>
      </c>
      <c r="C5" s="139"/>
      <c r="D5" s="139"/>
      <c r="E5" s="195">
        <v>2</v>
      </c>
      <c r="F5" s="195"/>
      <c r="G5" s="195"/>
      <c r="H5" s="933" t="s">
        <v>3738</v>
      </c>
      <c r="I5" s="221" t="s">
        <v>1103</v>
      </c>
      <c r="J5" s="219"/>
    </row>
    <row r="6" spans="1:10" ht="15" customHeight="1">
      <c r="A6" s="122">
        <v>4</v>
      </c>
      <c r="B6" s="139"/>
      <c r="C6" s="139"/>
      <c r="D6" s="139"/>
      <c r="E6" s="195"/>
      <c r="F6" s="195"/>
      <c r="G6" s="195"/>
      <c r="H6" s="933"/>
      <c r="I6" s="221" t="s">
        <v>1104</v>
      </c>
      <c r="J6" s="219"/>
    </row>
    <row r="7" spans="1:10" ht="15" customHeight="1">
      <c r="A7" s="122">
        <v>5</v>
      </c>
      <c r="B7" s="139">
        <v>2</v>
      </c>
      <c r="C7" s="139"/>
      <c r="D7" s="139"/>
      <c r="E7" s="195">
        <v>2</v>
      </c>
      <c r="F7" s="195"/>
      <c r="G7" s="195"/>
      <c r="H7" s="933" t="s">
        <v>3737</v>
      </c>
      <c r="I7" s="221" t="s">
        <v>1105</v>
      </c>
      <c r="J7" s="219"/>
    </row>
    <row r="8" spans="1:10" ht="15" customHeight="1">
      <c r="A8" s="122">
        <v>6</v>
      </c>
      <c r="B8" s="139"/>
      <c r="C8" s="139"/>
      <c r="D8" s="139"/>
      <c r="E8" s="195"/>
      <c r="F8" s="195"/>
      <c r="G8" s="195"/>
      <c r="H8" s="933"/>
      <c r="I8" s="221" t="s">
        <v>1106</v>
      </c>
      <c r="J8" s="219"/>
    </row>
    <row r="9" spans="1:10" ht="15" customHeight="1">
      <c r="A9" s="122">
        <v>7</v>
      </c>
      <c r="B9" s="139">
        <v>2</v>
      </c>
      <c r="C9" s="139"/>
      <c r="D9" s="139"/>
      <c r="E9" s="195">
        <v>2</v>
      </c>
      <c r="F9" s="195"/>
      <c r="G9" s="195"/>
      <c r="H9" s="933" t="s">
        <v>3736</v>
      </c>
      <c r="I9" s="221" t="s">
        <v>1107</v>
      </c>
      <c r="J9" s="220"/>
    </row>
    <row r="10" spans="1:10" ht="15" customHeight="1">
      <c r="A10" s="122">
        <v>8</v>
      </c>
      <c r="B10" s="139"/>
      <c r="C10" s="139"/>
      <c r="D10" s="139"/>
      <c r="E10" s="195"/>
      <c r="F10" s="195"/>
      <c r="G10" s="195"/>
      <c r="H10" s="933"/>
      <c r="I10" s="221" t="s">
        <v>1108</v>
      </c>
      <c r="J10" s="220"/>
    </row>
    <row r="11" spans="1:10" ht="15" customHeight="1">
      <c r="A11" s="122">
        <v>9</v>
      </c>
      <c r="B11" s="139">
        <v>2</v>
      </c>
      <c r="C11" s="139"/>
      <c r="D11" s="139"/>
      <c r="E11" s="194">
        <v>2</v>
      </c>
      <c r="F11" s="194"/>
      <c r="G11" s="194"/>
      <c r="H11" s="933" t="s">
        <v>3735</v>
      </c>
      <c r="I11" s="221" t="s">
        <v>1109</v>
      </c>
      <c r="J11" s="194"/>
    </row>
    <row r="12" spans="1:10" ht="15" customHeight="1">
      <c r="A12" s="122">
        <v>10</v>
      </c>
      <c r="B12" s="139"/>
      <c r="C12" s="139"/>
      <c r="D12" s="139"/>
      <c r="E12" s="194"/>
      <c r="F12" s="194"/>
      <c r="G12" s="194"/>
      <c r="H12" s="933"/>
      <c r="I12" s="221" t="s">
        <v>1110</v>
      </c>
      <c r="J12" s="192"/>
    </row>
    <row r="13" spans="1:10" ht="15" customHeight="1">
      <c r="A13" s="122">
        <v>11</v>
      </c>
      <c r="B13" s="139">
        <v>2</v>
      </c>
      <c r="C13" s="139"/>
      <c r="D13" s="139"/>
      <c r="E13" s="194">
        <v>2</v>
      </c>
      <c r="F13" s="194"/>
      <c r="G13" s="194"/>
      <c r="H13" s="933" t="s">
        <v>3733</v>
      </c>
      <c r="I13" s="221" t="s">
        <v>1111</v>
      </c>
      <c r="J13" s="192"/>
    </row>
    <row r="14" spans="1:10" ht="15" customHeight="1">
      <c r="A14" s="122">
        <v>12</v>
      </c>
      <c r="B14" s="139"/>
      <c r="C14" s="139"/>
      <c r="D14" s="139"/>
      <c r="E14" s="194"/>
      <c r="F14" s="194"/>
      <c r="G14" s="194"/>
      <c r="H14" s="933"/>
      <c r="I14" s="221" t="s">
        <v>1112</v>
      </c>
      <c r="J14" s="192"/>
    </row>
    <row r="15" spans="1:10" ht="15" customHeight="1">
      <c r="A15" s="122">
        <v>13</v>
      </c>
      <c r="B15" s="139"/>
      <c r="C15" s="139">
        <v>2</v>
      </c>
      <c r="D15" s="139"/>
      <c r="E15" s="194">
        <v>2</v>
      </c>
      <c r="F15" s="194"/>
      <c r="G15" s="194"/>
      <c r="H15" s="933" t="s">
        <v>3732</v>
      </c>
      <c r="I15" s="221" t="s">
        <v>815</v>
      </c>
      <c r="J15" s="192"/>
    </row>
    <row r="16" spans="1:10" ht="15" customHeight="1">
      <c r="A16" s="122">
        <v>14</v>
      </c>
      <c r="B16" s="139"/>
      <c r="C16" s="139"/>
      <c r="D16" s="139"/>
      <c r="E16" s="194"/>
      <c r="F16" s="194"/>
      <c r="G16" s="194"/>
      <c r="H16" s="933"/>
      <c r="I16" s="221" t="s">
        <v>811</v>
      </c>
      <c r="J16" s="192"/>
    </row>
    <row r="17" spans="1:10" ht="15" customHeight="1">
      <c r="A17" s="122">
        <v>15</v>
      </c>
      <c r="B17" s="139"/>
      <c r="C17" s="139">
        <v>1</v>
      </c>
      <c r="D17" s="139"/>
      <c r="E17" s="194">
        <v>1</v>
      </c>
      <c r="F17" s="838">
        <v>4</v>
      </c>
      <c r="G17" s="837">
        <v>2</v>
      </c>
      <c r="H17" s="933" t="s">
        <v>3740</v>
      </c>
      <c r="I17" s="117" t="s">
        <v>986</v>
      </c>
      <c r="J17" s="436" t="s">
        <v>2466</v>
      </c>
    </row>
    <row r="18" spans="1:10" ht="15" customHeight="1">
      <c r="A18" s="122">
        <v>16</v>
      </c>
      <c r="B18" s="139"/>
      <c r="C18" s="139">
        <v>2</v>
      </c>
      <c r="D18" s="139"/>
      <c r="E18" s="194">
        <v>2</v>
      </c>
      <c r="F18" s="838">
        <v>6</v>
      </c>
      <c r="G18" s="194"/>
      <c r="H18" s="933"/>
      <c r="I18" s="117" t="s">
        <v>820</v>
      </c>
      <c r="J18" s="192"/>
    </row>
    <row r="19" spans="1:10" ht="15" customHeight="1">
      <c r="A19" s="122">
        <v>17</v>
      </c>
      <c r="B19" s="139"/>
      <c r="C19" s="139"/>
      <c r="D19" s="139"/>
      <c r="E19" s="194"/>
      <c r="F19" s="194"/>
      <c r="G19" s="194"/>
      <c r="H19" s="933"/>
      <c r="I19" s="117" t="s">
        <v>822</v>
      </c>
      <c r="J19" s="192"/>
    </row>
    <row r="20" spans="1:10" ht="15" customHeight="1">
      <c r="A20" s="122">
        <v>18</v>
      </c>
      <c r="B20" s="139"/>
      <c r="C20" s="139">
        <v>2</v>
      </c>
      <c r="D20" s="139"/>
      <c r="E20" s="194">
        <v>2</v>
      </c>
      <c r="F20" s="194"/>
      <c r="G20" s="194"/>
      <c r="H20" s="933"/>
      <c r="I20" s="118" t="s">
        <v>818</v>
      </c>
      <c r="J20" s="192"/>
    </row>
    <row r="21" spans="1:10" ht="15" customHeight="1">
      <c r="A21" s="122">
        <v>19</v>
      </c>
      <c r="B21" s="139"/>
      <c r="C21" s="139"/>
      <c r="D21" s="139"/>
      <c r="E21" s="194"/>
      <c r="F21" s="194"/>
      <c r="G21" s="194"/>
      <c r="H21" s="933"/>
      <c r="I21" s="118" t="s">
        <v>819</v>
      </c>
      <c r="J21" s="192"/>
    </row>
    <row r="22" spans="1:10" ht="15" customHeight="1">
      <c r="A22" s="122">
        <v>20</v>
      </c>
      <c r="B22" s="139"/>
      <c r="C22" s="139">
        <v>2</v>
      </c>
      <c r="D22" s="139"/>
      <c r="E22" s="194">
        <v>2</v>
      </c>
      <c r="F22" s="194"/>
      <c r="G22" s="194"/>
      <c r="H22" s="933"/>
      <c r="I22" s="117" t="s">
        <v>828</v>
      </c>
      <c r="J22" s="192"/>
    </row>
    <row r="23" spans="1:10" ht="15" customHeight="1">
      <c r="A23" s="122">
        <v>21</v>
      </c>
      <c r="B23" s="139"/>
      <c r="C23" s="139"/>
      <c r="D23" s="139"/>
      <c r="E23" s="194"/>
      <c r="F23" s="194"/>
      <c r="G23" s="194"/>
      <c r="H23" s="933"/>
      <c r="I23" s="117" t="s">
        <v>829</v>
      </c>
      <c r="J23" s="192"/>
    </row>
    <row r="24" spans="1:10">
      <c r="A24" s="305">
        <v>22</v>
      </c>
      <c r="B24" s="287"/>
      <c r="C24" s="287"/>
      <c r="D24" s="287">
        <v>2</v>
      </c>
      <c r="E24" s="287">
        <v>2</v>
      </c>
      <c r="F24" s="857"/>
      <c r="G24" s="859">
        <v>3</v>
      </c>
      <c r="H24" s="953" t="s">
        <v>3731</v>
      </c>
      <c r="I24" s="361" t="s">
        <v>816</v>
      </c>
      <c r="J24" s="219"/>
    </row>
    <row r="25" spans="1:10">
      <c r="A25" s="305">
        <v>23</v>
      </c>
      <c r="B25" s="287"/>
      <c r="C25" s="287"/>
      <c r="D25" s="287"/>
      <c r="E25" s="287"/>
      <c r="F25" s="857"/>
      <c r="G25" s="857"/>
      <c r="H25" s="953"/>
      <c r="I25" s="361" t="s">
        <v>817</v>
      </c>
      <c r="J25" s="219"/>
    </row>
    <row r="26" spans="1:10" ht="23.25">
      <c r="A26" s="305">
        <v>24</v>
      </c>
      <c r="B26" s="287"/>
      <c r="C26" s="287">
        <v>4</v>
      </c>
      <c r="D26" s="287"/>
      <c r="E26" s="287">
        <v>4</v>
      </c>
      <c r="F26" s="857"/>
      <c r="G26" s="857"/>
      <c r="H26" s="953" t="s">
        <v>3730</v>
      </c>
      <c r="I26" s="361" t="s">
        <v>999</v>
      </c>
      <c r="J26" s="219"/>
    </row>
    <row r="27" spans="1:10" ht="23.25">
      <c r="A27" s="305">
        <v>25</v>
      </c>
      <c r="B27" s="287"/>
      <c r="C27" s="287"/>
      <c r="D27" s="287"/>
      <c r="E27" s="287"/>
      <c r="F27" s="857"/>
      <c r="G27" s="857"/>
      <c r="H27" s="953"/>
      <c r="I27" s="361" t="s">
        <v>1000</v>
      </c>
      <c r="J27" s="219"/>
    </row>
    <row r="28" spans="1:10" ht="23.25">
      <c r="A28" s="305">
        <v>26</v>
      </c>
      <c r="B28" s="287"/>
      <c r="C28" s="287"/>
      <c r="D28" s="287"/>
      <c r="E28" s="287"/>
      <c r="F28" s="857"/>
      <c r="G28" s="857"/>
      <c r="H28" s="953"/>
      <c r="I28" s="361" t="s">
        <v>1001</v>
      </c>
      <c r="J28" s="219"/>
    </row>
    <row r="29" spans="1:10" ht="23.25">
      <c r="A29" s="305">
        <v>27</v>
      </c>
      <c r="B29" s="287"/>
      <c r="C29" s="287"/>
      <c r="D29" s="287"/>
      <c r="E29" s="287"/>
      <c r="F29" s="857"/>
      <c r="G29" s="857"/>
      <c r="H29" s="953"/>
      <c r="I29" s="361" t="s">
        <v>1002</v>
      </c>
      <c r="J29" s="219"/>
    </row>
    <row r="30" spans="1:10">
      <c r="A30" s="305">
        <v>28</v>
      </c>
      <c r="B30" s="287"/>
      <c r="C30" s="287">
        <v>2</v>
      </c>
      <c r="D30" s="287"/>
      <c r="E30" s="287">
        <v>2</v>
      </c>
      <c r="F30" s="860">
        <v>6</v>
      </c>
      <c r="G30" s="859">
        <v>4</v>
      </c>
      <c r="H30" s="953" t="s">
        <v>3741</v>
      </c>
      <c r="I30" s="362" t="s">
        <v>997</v>
      </c>
      <c r="J30" s="219"/>
    </row>
    <row r="31" spans="1:10">
      <c r="A31" s="305">
        <v>29</v>
      </c>
      <c r="B31" s="287"/>
      <c r="C31" s="287"/>
      <c r="D31" s="287"/>
      <c r="E31" s="287"/>
      <c r="F31" s="857"/>
      <c r="G31" s="857"/>
      <c r="H31" s="953"/>
      <c r="I31" s="362" t="s">
        <v>998</v>
      </c>
      <c r="J31" s="219"/>
    </row>
    <row r="32" spans="1:10">
      <c r="A32" s="286">
        <v>30</v>
      </c>
      <c r="B32" s="287"/>
      <c r="C32" s="287"/>
      <c r="D32" s="287">
        <v>2</v>
      </c>
      <c r="E32" s="287">
        <v>2</v>
      </c>
      <c r="F32" s="857"/>
      <c r="G32" s="859">
        <v>4</v>
      </c>
      <c r="H32" s="953" t="s">
        <v>3734</v>
      </c>
      <c r="I32" s="361" t="s">
        <v>824</v>
      </c>
      <c r="J32" s="219"/>
    </row>
    <row r="33" spans="1:10">
      <c r="A33" s="286">
        <v>31</v>
      </c>
      <c r="B33" s="287"/>
      <c r="C33" s="287"/>
      <c r="D33" s="287"/>
      <c r="E33" s="287"/>
      <c r="F33" s="857"/>
      <c r="G33" s="857"/>
      <c r="H33" s="953"/>
      <c r="I33" s="361" t="s">
        <v>826</v>
      </c>
      <c r="J33" s="219"/>
    </row>
    <row r="34" spans="1:10">
      <c r="A34" s="286">
        <v>32</v>
      </c>
      <c r="B34" s="287"/>
      <c r="C34" s="287">
        <v>6</v>
      </c>
      <c r="D34" s="287"/>
      <c r="E34" s="287">
        <v>6</v>
      </c>
      <c r="F34" s="860">
        <v>6</v>
      </c>
      <c r="G34" s="859">
        <v>4</v>
      </c>
      <c r="H34" s="953" t="s">
        <v>3742</v>
      </c>
      <c r="I34" s="362" t="s">
        <v>830</v>
      </c>
      <c r="J34" s="219"/>
    </row>
    <row r="35" spans="1:10">
      <c r="A35" s="286">
        <v>33</v>
      </c>
      <c r="B35" s="287"/>
      <c r="C35" s="287"/>
      <c r="D35" s="287"/>
      <c r="E35" s="287"/>
      <c r="F35" s="857"/>
      <c r="G35" s="857"/>
      <c r="H35" s="953"/>
      <c r="I35" s="362" t="s">
        <v>831</v>
      </c>
      <c r="J35" s="219"/>
    </row>
    <row r="36" spans="1:10">
      <c r="A36" s="286">
        <v>34</v>
      </c>
      <c r="B36" s="287"/>
      <c r="C36" s="287"/>
      <c r="D36" s="287"/>
      <c r="E36" s="287"/>
      <c r="F36" s="857"/>
      <c r="G36" s="857"/>
      <c r="H36" s="953"/>
      <c r="I36" s="362" t="s">
        <v>832</v>
      </c>
      <c r="J36" s="219"/>
    </row>
    <row r="37" spans="1:10">
      <c r="A37" s="286">
        <v>35</v>
      </c>
      <c r="B37" s="287"/>
      <c r="C37" s="287"/>
      <c r="D37" s="287"/>
      <c r="E37" s="287"/>
      <c r="F37" s="857"/>
      <c r="G37" s="857"/>
      <c r="H37" s="953"/>
      <c r="I37" s="362" t="s">
        <v>833</v>
      </c>
      <c r="J37" s="219"/>
    </row>
    <row r="38" spans="1:10">
      <c r="A38" s="286">
        <v>36</v>
      </c>
      <c r="B38" s="287"/>
      <c r="C38" s="287"/>
      <c r="D38" s="287"/>
      <c r="E38" s="287"/>
      <c r="F38" s="857"/>
      <c r="G38" s="857"/>
      <c r="H38" s="953"/>
      <c r="I38" s="362" t="s">
        <v>821</v>
      </c>
      <c r="J38" s="219"/>
    </row>
    <row r="39" spans="1:10">
      <c r="A39" s="286">
        <v>37</v>
      </c>
      <c r="B39" s="287"/>
      <c r="C39" s="287"/>
      <c r="D39" s="287"/>
      <c r="E39" s="287"/>
      <c r="F39" s="857"/>
      <c r="G39" s="857"/>
      <c r="H39" s="953"/>
      <c r="I39" s="362" t="s">
        <v>823</v>
      </c>
      <c r="J39" s="219"/>
    </row>
    <row r="40" spans="1:10">
      <c r="A40" s="286">
        <v>38</v>
      </c>
      <c r="B40" s="287"/>
      <c r="C40" s="287">
        <v>2</v>
      </c>
      <c r="D40" s="287"/>
      <c r="E40" s="287">
        <v>2</v>
      </c>
      <c r="F40" s="857"/>
      <c r="G40" s="857"/>
      <c r="H40" s="953" t="s">
        <v>3743</v>
      </c>
      <c r="I40" s="362" t="s">
        <v>825</v>
      </c>
      <c r="J40" s="219"/>
    </row>
    <row r="41" spans="1:10">
      <c r="A41" s="286">
        <v>39</v>
      </c>
      <c r="B41" s="287"/>
      <c r="C41" s="287"/>
      <c r="D41" s="287"/>
      <c r="E41" s="287"/>
      <c r="F41" s="857"/>
      <c r="G41" s="857"/>
      <c r="H41" s="953"/>
      <c r="I41" s="362" t="s">
        <v>827</v>
      </c>
      <c r="J41" s="219"/>
    </row>
    <row r="42" spans="1:10">
      <c r="A42" s="286">
        <v>40</v>
      </c>
      <c r="B42" s="287"/>
      <c r="C42" s="287">
        <v>3</v>
      </c>
      <c r="D42" s="287"/>
      <c r="E42" s="287">
        <v>3</v>
      </c>
      <c r="F42" s="860">
        <v>5</v>
      </c>
      <c r="G42" s="857"/>
      <c r="H42" s="953"/>
      <c r="I42" s="362" t="s">
        <v>812</v>
      </c>
      <c r="J42" s="219"/>
    </row>
    <row r="43" spans="1:10">
      <c r="A43" s="286">
        <v>41</v>
      </c>
      <c r="B43" s="287"/>
      <c r="C43" s="287"/>
      <c r="D43" s="287"/>
      <c r="E43" s="287"/>
      <c r="F43" s="857"/>
      <c r="G43" s="857"/>
      <c r="H43" s="953"/>
      <c r="I43" s="362" t="s">
        <v>813</v>
      </c>
      <c r="J43" s="219"/>
    </row>
    <row r="44" spans="1:10">
      <c r="A44" s="286">
        <v>42</v>
      </c>
      <c r="B44" s="287"/>
      <c r="C44" s="287"/>
      <c r="D44" s="287"/>
      <c r="E44" s="287"/>
      <c r="F44" s="857"/>
      <c r="G44" s="857"/>
      <c r="H44" s="953"/>
      <c r="I44" s="362" t="s">
        <v>814</v>
      </c>
      <c r="J44" s="219"/>
    </row>
    <row r="45" spans="1:10">
      <c r="A45" s="286">
        <v>43</v>
      </c>
      <c r="B45" s="287"/>
      <c r="C45" s="287"/>
      <c r="D45" s="287">
        <v>2</v>
      </c>
      <c r="E45" s="287">
        <v>2</v>
      </c>
      <c r="F45" s="857"/>
      <c r="G45" s="857"/>
      <c r="H45" s="953" t="s">
        <v>3707</v>
      </c>
      <c r="I45" s="362" t="s">
        <v>1004</v>
      </c>
      <c r="J45" s="219"/>
    </row>
    <row r="46" spans="1:10">
      <c r="A46" s="286">
        <v>44</v>
      </c>
      <c r="B46" s="287"/>
      <c r="C46" s="287"/>
      <c r="D46" s="287"/>
      <c r="E46" s="287"/>
      <c r="F46" s="857"/>
      <c r="G46" s="857"/>
      <c r="H46" s="953"/>
      <c r="I46" s="362" t="s">
        <v>1003</v>
      </c>
      <c r="J46" s="219"/>
    </row>
    <row r="47" spans="1:10">
      <c r="B47" s="782">
        <f t="shared" ref="B47:D47" si="0">SUM(B3:B46)</f>
        <v>12</v>
      </c>
      <c r="C47" s="782">
        <f t="shared" si="0"/>
        <v>26</v>
      </c>
      <c r="D47" s="782">
        <f t="shared" si="0"/>
        <v>6</v>
      </c>
      <c r="E47" s="782">
        <f>SUM(E3:E46)</f>
        <v>44</v>
      </c>
      <c r="F47" s="782"/>
      <c r="G47" s="782"/>
      <c r="H47" s="782"/>
    </row>
    <row r="48" spans="1:10">
      <c r="B48" s="185"/>
      <c r="C48" s="185"/>
      <c r="D48" s="185"/>
    </row>
    <row r="49" spans="2:4">
      <c r="B49" s="185"/>
      <c r="C49" s="185"/>
      <c r="D49" s="185"/>
    </row>
    <row r="50" spans="2:4">
      <c r="B50" s="185"/>
      <c r="C50" s="185"/>
      <c r="D50" s="185"/>
    </row>
    <row r="51" spans="2:4">
      <c r="B51" s="185"/>
      <c r="C51" s="185"/>
      <c r="D51" s="185"/>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sheetPr>
  <dimension ref="A1:AI44"/>
  <sheetViews>
    <sheetView topLeftCell="G1" zoomScale="70" zoomScaleNormal="70" workbookViewId="0">
      <selection activeCell="X3" sqref="X3"/>
    </sheetView>
  </sheetViews>
  <sheetFormatPr defaultColWidth="11" defaultRowHeight="15.75"/>
  <cols>
    <col min="1" max="1" width="0" hidden="1" customWidth="1"/>
    <col min="2" max="6" width="11.875" hidden="1" customWidth="1"/>
    <col min="7" max="7" width="4.625" customWidth="1"/>
    <col min="8" max="8" width="9.125" customWidth="1"/>
    <col min="9" max="14" width="11.875" customWidth="1"/>
    <col min="15" max="15" width="0" hidden="1" customWidth="1"/>
    <col min="16" max="16" width="3.375" style="333" customWidth="1"/>
    <col min="20" max="20" width="4.875" customWidth="1"/>
    <col min="23" max="23" width="4" customWidth="1"/>
    <col min="25" max="25" width="5.125" customWidth="1"/>
    <col min="27" max="27" width="3.625" customWidth="1"/>
  </cols>
  <sheetData>
    <row r="1" spans="1:35">
      <c r="A1" s="262" t="s">
        <v>541</v>
      </c>
      <c r="B1" s="97" t="s">
        <v>54</v>
      </c>
      <c r="C1" s="69"/>
      <c r="D1" s="69"/>
      <c r="G1" s="333"/>
      <c r="H1" s="262" t="s">
        <v>541</v>
      </c>
      <c r="I1" s="187" t="s">
        <v>1071</v>
      </c>
      <c r="J1" s="105" t="s">
        <v>54</v>
      </c>
      <c r="O1" s="299"/>
      <c r="P1" s="522"/>
      <c r="Q1" s="109"/>
      <c r="R1" s="109"/>
      <c r="S1" s="109"/>
      <c r="T1" s="109"/>
      <c r="U1" s="109"/>
      <c r="V1" s="109"/>
    </row>
    <row r="2" spans="1:35" ht="33" customHeight="1">
      <c r="A2" s="69"/>
      <c r="B2" s="92" t="s">
        <v>763</v>
      </c>
      <c r="C2" s="92" t="s">
        <v>780</v>
      </c>
      <c r="D2" s="92" t="s">
        <v>798</v>
      </c>
      <c r="G2" s="333"/>
      <c r="H2" s="784" t="s">
        <v>2564</v>
      </c>
      <c r="I2" s="216" t="s">
        <v>763</v>
      </c>
      <c r="J2" s="216" t="s">
        <v>786</v>
      </c>
      <c r="O2" s="512"/>
      <c r="P2" s="521"/>
      <c r="Q2" s="784" t="s">
        <v>2565</v>
      </c>
      <c r="R2" s="541" t="s">
        <v>541</v>
      </c>
      <c r="U2" s="541" t="s">
        <v>595</v>
      </c>
      <c r="X2" s="541" t="s">
        <v>634</v>
      </c>
      <c r="Z2" s="541" t="s">
        <v>900</v>
      </c>
      <c r="AB2" s="541" t="s">
        <v>2944</v>
      </c>
      <c r="AD2" s="261"/>
      <c r="AE2" s="29"/>
      <c r="AF2" s="112"/>
      <c r="AG2" s="112"/>
      <c r="AH2" s="112"/>
      <c r="AI2" s="112"/>
    </row>
    <row r="3" spans="1:35" ht="33" customHeight="1">
      <c r="A3" s="69"/>
      <c r="B3" s="92" t="s">
        <v>766</v>
      </c>
      <c r="C3" s="92" t="s">
        <v>783</v>
      </c>
      <c r="D3" s="92" t="s">
        <v>801</v>
      </c>
      <c r="G3" s="333"/>
      <c r="I3" s="216" t="s">
        <v>766</v>
      </c>
      <c r="J3" s="216" t="s">
        <v>789</v>
      </c>
      <c r="O3" s="512"/>
      <c r="P3" s="521"/>
      <c r="Q3" s="437"/>
      <c r="R3" s="516" t="s">
        <v>2868</v>
      </c>
      <c r="S3" s="517" t="s">
        <v>2869</v>
      </c>
      <c r="U3" s="517" t="s">
        <v>2876</v>
      </c>
      <c r="V3" s="519" t="s">
        <v>2877</v>
      </c>
      <c r="X3" s="517" t="s">
        <v>2884</v>
      </c>
      <c r="Z3" s="519" t="s">
        <v>2888</v>
      </c>
      <c r="AB3" s="519" t="s">
        <v>2890</v>
      </c>
      <c r="AE3" s="29"/>
      <c r="AF3" s="416"/>
      <c r="AG3" s="112"/>
      <c r="AH3" s="112"/>
      <c r="AI3" s="112"/>
    </row>
    <row r="4" spans="1:35" ht="33" customHeight="1">
      <c r="A4" s="69"/>
      <c r="B4" s="92" t="s">
        <v>769</v>
      </c>
      <c r="C4" s="92" t="s">
        <v>786</v>
      </c>
      <c r="D4" s="92" t="s">
        <v>804</v>
      </c>
      <c r="G4" s="333"/>
      <c r="I4" s="216" t="s">
        <v>769</v>
      </c>
      <c r="J4" s="216" t="s">
        <v>792</v>
      </c>
      <c r="O4" s="512"/>
      <c r="P4" s="521"/>
      <c r="Q4" s="437"/>
      <c r="R4" s="518" t="s">
        <v>2870</v>
      </c>
      <c r="S4" s="519" t="s">
        <v>2871</v>
      </c>
      <c r="U4" s="517" t="s">
        <v>2878</v>
      </c>
      <c r="V4" s="517" t="s">
        <v>2879</v>
      </c>
      <c r="X4" s="517" t="s">
        <v>2885</v>
      </c>
      <c r="Z4" s="520" t="s">
        <v>2889</v>
      </c>
      <c r="AB4" s="517" t="s">
        <v>2891</v>
      </c>
      <c r="AD4" s="261"/>
      <c r="AE4" s="29"/>
      <c r="AF4" s="112"/>
      <c r="AG4" s="112"/>
      <c r="AH4" s="112"/>
      <c r="AI4" s="112"/>
    </row>
    <row r="5" spans="1:35" ht="33" customHeight="1">
      <c r="A5" s="69"/>
      <c r="B5" s="92" t="s">
        <v>772</v>
      </c>
      <c r="C5" s="92" t="s">
        <v>789</v>
      </c>
      <c r="D5" s="92" t="s">
        <v>807</v>
      </c>
      <c r="G5" s="333"/>
      <c r="I5" s="216" t="s">
        <v>772</v>
      </c>
      <c r="J5" s="216" t="s">
        <v>795</v>
      </c>
      <c r="O5" s="512"/>
      <c r="P5" s="521"/>
      <c r="Q5" s="437"/>
      <c r="R5" s="516" t="s">
        <v>2872</v>
      </c>
      <c r="S5" s="517" t="s">
        <v>2875</v>
      </c>
      <c r="U5" s="517" t="s">
        <v>2880</v>
      </c>
      <c r="V5" s="517" t="s">
        <v>2881</v>
      </c>
      <c r="X5" s="517" t="s">
        <v>2887</v>
      </c>
      <c r="AD5" s="261"/>
      <c r="AE5" s="29"/>
      <c r="AF5" s="112"/>
      <c r="AG5" s="112"/>
      <c r="AH5" s="112"/>
      <c r="AI5" s="112"/>
    </row>
    <row r="6" spans="1:35" ht="33" customHeight="1">
      <c r="A6" s="69"/>
      <c r="B6" s="92" t="s">
        <v>775</v>
      </c>
      <c r="C6" s="92" t="s">
        <v>792</v>
      </c>
      <c r="D6" s="69"/>
      <c r="G6" s="333"/>
      <c r="I6" s="216" t="s">
        <v>775</v>
      </c>
      <c r="J6" s="216" t="s">
        <v>798</v>
      </c>
      <c r="O6" s="512"/>
      <c r="P6" s="521"/>
      <c r="Q6" s="437"/>
      <c r="R6" s="516" t="s">
        <v>2873</v>
      </c>
      <c r="S6" s="261"/>
      <c r="U6" s="517" t="s">
        <v>2882</v>
      </c>
      <c r="V6" s="519" t="s">
        <v>2883</v>
      </c>
      <c r="X6" s="517" t="s">
        <v>2886</v>
      </c>
      <c r="AE6" s="29"/>
      <c r="AF6" s="112"/>
      <c r="AG6" s="112"/>
      <c r="AH6" s="112"/>
      <c r="AI6" s="112"/>
    </row>
    <row r="7" spans="1:35" ht="33" customHeight="1">
      <c r="A7" s="69"/>
      <c r="B7" s="92" t="s">
        <v>777</v>
      </c>
      <c r="C7" s="92" t="s">
        <v>795</v>
      </c>
      <c r="D7" s="69"/>
      <c r="G7" s="333"/>
      <c r="I7" s="216" t="s">
        <v>777</v>
      </c>
      <c r="J7" s="216" t="s">
        <v>801</v>
      </c>
      <c r="O7" s="512"/>
      <c r="P7" s="521"/>
      <c r="Q7" s="437"/>
      <c r="R7" s="516" t="s">
        <v>2874</v>
      </c>
      <c r="AE7" s="29"/>
      <c r="AF7" s="112"/>
      <c r="AG7" s="112"/>
      <c r="AH7" s="112"/>
      <c r="AI7" s="112"/>
    </row>
    <row r="8" spans="1:35" ht="33.950000000000003" customHeight="1">
      <c r="A8" s="69">
        <f>SUM(B8:D8)</f>
        <v>16</v>
      </c>
      <c r="B8" s="69">
        <v>6</v>
      </c>
      <c r="C8" s="69">
        <v>6</v>
      </c>
      <c r="D8" s="69">
        <v>4</v>
      </c>
      <c r="G8" s="333"/>
      <c r="I8" s="216" t="s">
        <v>780</v>
      </c>
      <c r="J8" s="216" t="s">
        <v>804</v>
      </c>
      <c r="O8" s="512"/>
      <c r="P8" s="521"/>
      <c r="Q8" s="644"/>
      <c r="R8" s="599"/>
      <c r="S8" s="599"/>
      <c r="T8" s="599"/>
      <c r="U8" s="599"/>
      <c r="V8" s="599"/>
      <c r="W8" s="599"/>
      <c r="X8" s="599"/>
      <c r="Y8" s="599"/>
      <c r="Z8" s="599"/>
      <c r="AA8" s="599"/>
      <c r="AB8" s="599"/>
      <c r="AD8" s="261"/>
      <c r="AE8" s="29"/>
      <c r="AF8" s="112"/>
      <c r="AG8" s="112"/>
      <c r="AH8" s="112"/>
      <c r="AI8" s="112"/>
    </row>
    <row r="9" spans="1:35" ht="33.950000000000003" customHeight="1">
      <c r="A9" s="69"/>
      <c r="B9" s="69"/>
      <c r="C9" s="69"/>
      <c r="D9" s="69"/>
      <c r="G9" s="333"/>
      <c r="I9" s="216" t="s">
        <v>783</v>
      </c>
      <c r="J9" s="216" t="s">
        <v>807</v>
      </c>
      <c r="O9" s="512"/>
      <c r="P9" s="521"/>
      <c r="Q9" s="437"/>
      <c r="AE9" s="29"/>
      <c r="AF9" s="112"/>
      <c r="AG9" s="112"/>
      <c r="AH9" s="112"/>
      <c r="AI9" s="112"/>
    </row>
    <row r="10" spans="1:35" ht="15.6" customHeight="1">
      <c r="A10" s="160"/>
      <c r="B10" s="160"/>
      <c r="C10" s="160"/>
      <c r="D10" s="160"/>
      <c r="G10" s="333"/>
      <c r="H10" s="585">
        <f>SUM(I10:J10)</f>
        <v>16</v>
      </c>
      <c r="I10" s="646">
        <v>8</v>
      </c>
      <c r="J10" s="646">
        <v>8</v>
      </c>
      <c r="O10" s="512"/>
      <c r="P10" s="521"/>
      <c r="Q10" s="645">
        <f>SUM(R10:AC10)</f>
        <v>48</v>
      </c>
      <c r="R10" s="599">
        <v>10</v>
      </c>
      <c r="S10" s="599">
        <v>6</v>
      </c>
      <c r="T10" s="599"/>
      <c r="U10" s="599">
        <v>8</v>
      </c>
      <c r="V10" s="599">
        <v>8</v>
      </c>
      <c r="W10" s="599"/>
      <c r="X10" s="599">
        <v>8</v>
      </c>
      <c r="Y10" s="599"/>
      <c r="Z10" s="599">
        <v>4</v>
      </c>
      <c r="AA10" s="599"/>
      <c r="AB10" s="599">
        <v>4</v>
      </c>
      <c r="AE10" s="29"/>
      <c r="AF10" s="416"/>
      <c r="AG10" s="112"/>
      <c r="AH10" s="112"/>
      <c r="AI10" s="112"/>
    </row>
    <row r="11" spans="1:35" ht="16.350000000000001" customHeight="1">
      <c r="A11" s="180" t="s">
        <v>1072</v>
      </c>
      <c r="B11" s="160"/>
      <c r="C11" s="160"/>
      <c r="D11" s="160"/>
      <c r="G11" s="333"/>
      <c r="H11" s="180" t="s">
        <v>1072</v>
      </c>
      <c r="I11" s="187">
        <v>51</v>
      </c>
      <c r="J11" s="187">
        <v>26</v>
      </c>
      <c r="O11" s="512"/>
      <c r="P11" s="521"/>
      <c r="Q11" s="437"/>
      <c r="AD11" s="261"/>
      <c r="AE11" s="29"/>
      <c r="AF11" s="112"/>
      <c r="AG11" s="112"/>
      <c r="AH11" s="112"/>
      <c r="AI11" s="112"/>
    </row>
    <row r="12" spans="1:35" ht="18.600000000000001" customHeight="1">
      <c r="A12" s="160"/>
      <c r="B12" s="160"/>
      <c r="C12" s="160"/>
      <c r="D12" s="160"/>
      <c r="G12" s="333"/>
      <c r="I12" s="389" t="s">
        <v>1042</v>
      </c>
      <c r="J12" s="389" t="s">
        <v>1042</v>
      </c>
      <c r="O12" s="512"/>
      <c r="P12" s="521"/>
      <c r="Q12" s="437"/>
      <c r="AD12" s="261"/>
      <c r="AE12" s="29"/>
      <c r="AF12" s="112"/>
      <c r="AG12" s="112"/>
      <c r="AH12" s="112"/>
      <c r="AI12" s="112"/>
    </row>
    <row r="13" spans="1:35" ht="17.100000000000001" customHeight="1">
      <c r="A13" s="262" t="s">
        <v>595</v>
      </c>
      <c r="B13" s="69"/>
      <c r="C13" s="69"/>
      <c r="D13" s="69"/>
      <c r="G13" s="333"/>
      <c r="H13" s="262" t="s">
        <v>595</v>
      </c>
      <c r="I13" s="187" t="s">
        <v>1071</v>
      </c>
      <c r="J13" s="105" t="s">
        <v>54</v>
      </c>
      <c r="O13" s="512"/>
      <c r="P13" s="521"/>
      <c r="Q13" s="437"/>
      <c r="AD13" s="261"/>
      <c r="AE13" s="29"/>
      <c r="AF13" s="112"/>
      <c r="AG13" s="112"/>
      <c r="AH13" s="112"/>
      <c r="AI13" s="112"/>
    </row>
    <row r="14" spans="1:35" ht="33" customHeight="1">
      <c r="A14" s="69"/>
      <c r="B14" s="93" t="s">
        <v>764</v>
      </c>
      <c r="C14" s="93" t="s">
        <v>781</v>
      </c>
      <c r="D14" s="93" t="s">
        <v>799</v>
      </c>
      <c r="E14" s="279" t="s">
        <v>1183</v>
      </c>
      <c r="F14" s="279" t="s">
        <v>1187</v>
      </c>
      <c r="G14" s="334"/>
      <c r="H14" s="280"/>
      <c r="I14" s="364" t="s">
        <v>1487</v>
      </c>
      <c r="J14" s="364" t="s">
        <v>787</v>
      </c>
      <c r="K14" s="283" t="s">
        <v>1183</v>
      </c>
      <c r="L14" s="364" t="s">
        <v>765</v>
      </c>
      <c r="M14" s="283" t="s">
        <v>1187</v>
      </c>
      <c r="N14" s="364" t="s">
        <v>1491</v>
      </c>
      <c r="O14" s="315"/>
      <c r="P14" s="521"/>
      <c r="Q14" s="437"/>
      <c r="U14" s="495" t="s">
        <v>1183</v>
      </c>
      <c r="X14" s="495" t="s">
        <v>1185</v>
      </c>
      <c r="Z14" s="496" t="s">
        <v>1189</v>
      </c>
      <c r="AB14" s="496" t="s">
        <v>1193</v>
      </c>
      <c r="AC14" s="29"/>
      <c r="AD14" s="29"/>
      <c r="AE14" s="29"/>
      <c r="AF14" s="112"/>
      <c r="AG14" s="112"/>
      <c r="AH14" s="112"/>
      <c r="AI14" s="112"/>
    </row>
    <row r="15" spans="1:35" ht="33" customHeight="1">
      <c r="A15" s="69"/>
      <c r="B15" s="93" t="s">
        <v>767</v>
      </c>
      <c r="C15" s="93" t="s">
        <v>784</v>
      </c>
      <c r="D15" s="93" t="s">
        <v>802</v>
      </c>
      <c r="E15" s="279" t="s">
        <v>1184</v>
      </c>
      <c r="F15" s="279" t="s">
        <v>1188</v>
      </c>
      <c r="G15" s="334"/>
      <c r="H15" s="280"/>
      <c r="I15" s="364" t="s">
        <v>1488</v>
      </c>
      <c r="J15" s="364" t="s">
        <v>790</v>
      </c>
      <c r="K15" s="283" t="s">
        <v>1184</v>
      </c>
      <c r="L15" s="364" t="s">
        <v>768</v>
      </c>
      <c r="M15" s="283" t="s">
        <v>1188</v>
      </c>
      <c r="N15" s="364" t="s">
        <v>1492</v>
      </c>
      <c r="P15" s="521"/>
      <c r="Q15" s="437"/>
      <c r="U15" s="495" t="s">
        <v>1184</v>
      </c>
      <c r="X15" s="495" t="s">
        <v>1187</v>
      </c>
      <c r="Z15" s="495" t="s">
        <v>1191</v>
      </c>
      <c r="AB15" s="495" t="s">
        <v>1194</v>
      </c>
      <c r="AC15" s="29"/>
      <c r="AD15" s="29"/>
      <c r="AE15" s="29"/>
      <c r="AF15" s="450"/>
      <c r="AG15" s="112"/>
      <c r="AH15" s="112"/>
      <c r="AI15" s="112"/>
    </row>
    <row r="16" spans="1:35" ht="33" customHeight="1">
      <c r="A16" s="69"/>
      <c r="B16" s="93" t="s">
        <v>770</v>
      </c>
      <c r="C16" s="93" t="s">
        <v>787</v>
      </c>
      <c r="D16" s="93" t="s">
        <v>805</v>
      </c>
      <c r="E16" s="279" t="s">
        <v>1185</v>
      </c>
      <c r="F16" s="279" t="s">
        <v>1191</v>
      </c>
      <c r="G16" s="334"/>
      <c r="H16" s="280"/>
      <c r="I16" s="364" t="s">
        <v>1489</v>
      </c>
      <c r="J16" s="364" t="s">
        <v>793</v>
      </c>
      <c r="K16" s="283" t="s">
        <v>1185</v>
      </c>
      <c r="L16" s="364" t="s">
        <v>771</v>
      </c>
      <c r="M16" s="283" t="s">
        <v>1191</v>
      </c>
      <c r="N16" s="364" t="s">
        <v>1493</v>
      </c>
      <c r="P16" s="521"/>
      <c r="Q16" s="437"/>
      <c r="X16" s="495" t="s">
        <v>1186</v>
      </c>
      <c r="Z16" s="496" t="s">
        <v>1190</v>
      </c>
      <c r="AC16" s="29"/>
      <c r="AD16" s="29"/>
      <c r="AE16" s="29"/>
      <c r="AF16" s="416"/>
      <c r="AG16" s="112"/>
      <c r="AH16" s="112"/>
      <c r="AI16" s="112"/>
    </row>
    <row r="17" spans="1:35" ht="33" customHeight="1">
      <c r="A17" s="69"/>
      <c r="B17" s="93" t="s">
        <v>773</v>
      </c>
      <c r="C17" s="93" t="s">
        <v>790</v>
      </c>
      <c r="D17" s="93" t="s">
        <v>808</v>
      </c>
      <c r="E17" s="279" t="s">
        <v>1186</v>
      </c>
      <c r="F17" s="279" t="s">
        <v>1192</v>
      </c>
      <c r="G17" s="334"/>
      <c r="H17" s="280"/>
      <c r="I17" s="364" t="s">
        <v>773</v>
      </c>
      <c r="J17" s="364" t="s">
        <v>796</v>
      </c>
      <c r="K17" s="283" t="s">
        <v>1186</v>
      </c>
      <c r="L17" s="364" t="s">
        <v>774</v>
      </c>
      <c r="M17" s="283" t="s">
        <v>1192</v>
      </c>
      <c r="N17" s="364" t="s">
        <v>1494</v>
      </c>
      <c r="P17" s="521"/>
      <c r="Q17" s="437"/>
      <c r="X17" s="495" t="s">
        <v>1188</v>
      </c>
      <c r="Z17" s="495" t="s">
        <v>1192</v>
      </c>
      <c r="AC17" s="29"/>
      <c r="AD17" s="29"/>
      <c r="AE17" s="29"/>
      <c r="AF17" s="112"/>
      <c r="AG17" s="450"/>
      <c r="AH17" s="112"/>
      <c r="AI17" s="112"/>
    </row>
    <row r="18" spans="1:35" ht="33" customHeight="1">
      <c r="A18" s="69"/>
      <c r="B18" s="93" t="s">
        <v>773</v>
      </c>
      <c r="C18" s="93" t="s">
        <v>793</v>
      </c>
      <c r="D18" s="69"/>
      <c r="E18" s="279" t="s">
        <v>1189</v>
      </c>
      <c r="F18" s="279" t="s">
        <v>1193</v>
      </c>
      <c r="G18" s="334"/>
      <c r="H18" s="280"/>
      <c r="I18" s="364" t="s">
        <v>773</v>
      </c>
      <c r="J18" s="364" t="s">
        <v>799</v>
      </c>
      <c r="K18" s="283" t="s">
        <v>1189</v>
      </c>
      <c r="L18" s="364" t="s">
        <v>776</v>
      </c>
      <c r="M18" s="283" t="s">
        <v>1193</v>
      </c>
      <c r="N18" s="364" t="s">
        <v>1495</v>
      </c>
      <c r="P18" s="521"/>
      <c r="Q18" s="437"/>
      <c r="AC18" s="29"/>
      <c r="AD18" s="29"/>
      <c r="AE18" s="29"/>
      <c r="AF18" s="112"/>
      <c r="AG18" s="112"/>
      <c r="AH18" s="112"/>
      <c r="AI18" s="112"/>
    </row>
    <row r="19" spans="1:35" ht="33" customHeight="1">
      <c r="A19" s="69"/>
      <c r="B19" s="93" t="s">
        <v>778</v>
      </c>
      <c r="C19" s="93" t="s">
        <v>796</v>
      </c>
      <c r="D19" s="69"/>
      <c r="E19" s="279" t="s">
        <v>1190</v>
      </c>
      <c r="F19" s="279" t="s">
        <v>1194</v>
      </c>
      <c r="G19" s="334"/>
      <c r="H19" s="280"/>
      <c r="I19" s="364" t="s">
        <v>778</v>
      </c>
      <c r="J19" s="364" t="s">
        <v>802</v>
      </c>
      <c r="K19" s="283" t="s">
        <v>1190</v>
      </c>
      <c r="L19" s="364" t="s">
        <v>779</v>
      </c>
      <c r="M19" s="283" t="s">
        <v>1194</v>
      </c>
      <c r="N19" s="364" t="s">
        <v>1496</v>
      </c>
      <c r="P19" s="521"/>
      <c r="Q19" s="437"/>
      <c r="AC19" s="29"/>
      <c r="AD19" s="29"/>
      <c r="AE19" s="29"/>
      <c r="AF19" s="112"/>
      <c r="AG19" s="112"/>
      <c r="AH19" s="112"/>
      <c r="AI19" s="112"/>
    </row>
    <row r="20" spans="1:35" ht="33" customHeight="1">
      <c r="A20" s="69">
        <f>SUM(B20:F20)</f>
        <v>28</v>
      </c>
      <c r="B20" s="69">
        <v>6</v>
      </c>
      <c r="C20" s="69">
        <v>6</v>
      </c>
      <c r="D20" s="69">
        <v>4</v>
      </c>
      <c r="E20" s="160">
        <v>6</v>
      </c>
      <c r="F20" s="160">
        <v>6</v>
      </c>
      <c r="G20" s="335"/>
      <c r="H20" s="160"/>
      <c r="I20" s="364" t="s">
        <v>781</v>
      </c>
      <c r="J20" s="364" t="s">
        <v>805</v>
      </c>
      <c r="L20" s="364" t="s">
        <v>782</v>
      </c>
      <c r="N20" s="364" t="s">
        <v>1497</v>
      </c>
      <c r="P20" s="521"/>
      <c r="Q20" s="437"/>
      <c r="AC20" s="29"/>
      <c r="AD20" s="29"/>
      <c r="AE20" s="29"/>
      <c r="AF20" s="450"/>
      <c r="AG20" s="112"/>
      <c r="AH20" s="112"/>
      <c r="AI20" s="112"/>
    </row>
    <row r="21" spans="1:35" ht="33" customHeight="1">
      <c r="A21" s="160"/>
      <c r="B21" s="160"/>
      <c r="C21" s="160"/>
      <c r="D21" s="160"/>
      <c r="E21" s="160"/>
      <c r="F21" s="160"/>
      <c r="G21" s="335"/>
      <c r="H21" s="160"/>
      <c r="I21" s="364" t="s">
        <v>1490</v>
      </c>
      <c r="J21" s="364" t="s">
        <v>808</v>
      </c>
      <c r="L21" s="364" t="s">
        <v>785</v>
      </c>
      <c r="N21" s="364" t="s">
        <v>1498</v>
      </c>
      <c r="P21" s="521"/>
      <c r="Q21" s="437"/>
      <c r="AC21" s="29"/>
      <c r="AD21" s="29"/>
      <c r="AE21" s="29"/>
      <c r="AF21" s="416"/>
      <c r="AG21" s="112"/>
      <c r="AH21" s="112"/>
      <c r="AI21" s="112"/>
    </row>
    <row r="22" spans="1:35" ht="33" customHeight="1">
      <c r="A22" s="160"/>
      <c r="B22" s="160"/>
      <c r="C22" s="160"/>
      <c r="D22" s="160"/>
      <c r="E22" s="160"/>
      <c r="F22" s="160"/>
      <c r="G22" s="335"/>
      <c r="H22" s="585">
        <f>SUM(I22:N22)</f>
        <v>44</v>
      </c>
      <c r="I22" s="599">
        <v>8</v>
      </c>
      <c r="J22" s="599">
        <v>8</v>
      </c>
      <c r="K22" s="599">
        <v>6</v>
      </c>
      <c r="L22" s="599">
        <v>8</v>
      </c>
      <c r="M22" s="599">
        <v>6</v>
      </c>
      <c r="N22" s="599">
        <v>8</v>
      </c>
      <c r="P22" s="521"/>
      <c r="Q22" s="437"/>
      <c r="AC22" s="29"/>
      <c r="AD22" s="29"/>
      <c r="AE22" s="29"/>
      <c r="AF22" s="112"/>
      <c r="AG22" s="112"/>
      <c r="AH22" s="112"/>
      <c r="AI22" s="112"/>
    </row>
    <row r="23" spans="1:35">
      <c r="A23" s="180" t="s">
        <v>1072</v>
      </c>
      <c r="B23" s="160"/>
      <c r="C23" s="160"/>
      <c r="D23" s="160"/>
      <c r="G23" s="333"/>
      <c r="H23" s="180" t="s">
        <v>1072</v>
      </c>
      <c r="I23" s="187">
        <v>39</v>
      </c>
      <c r="J23" s="187">
        <v>48</v>
      </c>
      <c r="K23" s="187">
        <v>5</v>
      </c>
      <c r="L23" s="187">
        <v>13</v>
      </c>
      <c r="M23" s="187">
        <v>15</v>
      </c>
      <c r="N23" s="187">
        <v>22</v>
      </c>
      <c r="P23" s="521"/>
      <c r="Q23" s="645">
        <f>SUM(R23:AC23)</f>
        <v>24</v>
      </c>
      <c r="R23" s="599"/>
      <c r="S23" s="599"/>
      <c r="T23" s="599"/>
      <c r="U23" s="599">
        <v>4</v>
      </c>
      <c r="V23" s="599"/>
      <c r="W23" s="599"/>
      <c r="X23" s="599">
        <v>8</v>
      </c>
      <c r="Y23" s="599"/>
      <c r="Z23" s="599">
        <v>8</v>
      </c>
      <c r="AA23" s="599"/>
      <c r="AB23" s="599">
        <v>4</v>
      </c>
      <c r="AC23" s="163"/>
      <c r="AD23" s="163"/>
      <c r="AE23" s="163"/>
      <c r="AF23" s="112"/>
      <c r="AG23" s="112"/>
      <c r="AH23" s="112"/>
      <c r="AI23" s="112"/>
    </row>
    <row r="24" spans="1:35" ht="18.75">
      <c r="A24" s="69"/>
      <c r="B24" s="69"/>
      <c r="C24" s="69"/>
      <c r="D24" s="69"/>
      <c r="G24" s="333"/>
      <c r="H24" s="489">
        <f>H22+H10</f>
        <v>60</v>
      </c>
      <c r="I24" s="393" t="s">
        <v>1042</v>
      </c>
      <c r="J24" s="393" t="s">
        <v>1042</v>
      </c>
      <c r="K24" s="393" t="s">
        <v>1042</v>
      </c>
      <c r="L24" s="393" t="s">
        <v>1042</v>
      </c>
      <c r="M24" s="393" t="s">
        <v>1042</v>
      </c>
      <c r="N24" s="393" t="s">
        <v>1042</v>
      </c>
      <c r="O24" s="163"/>
      <c r="P24" s="523"/>
      <c r="Q24" s="647">
        <f>Q23+Q10</f>
        <v>72</v>
      </c>
      <c r="AC24" s="363"/>
      <c r="AD24" s="363"/>
      <c r="AE24" s="363"/>
      <c r="AF24" s="453"/>
      <c r="AG24" s="453"/>
      <c r="AH24" s="112"/>
      <c r="AI24" s="112"/>
    </row>
    <row r="25" spans="1:35" ht="52.5" customHeight="1">
      <c r="A25" s="262" t="s">
        <v>634</v>
      </c>
      <c r="B25" s="69"/>
      <c r="C25" s="69"/>
      <c r="D25" s="69"/>
      <c r="G25" s="333"/>
      <c r="H25" s="555" t="s">
        <v>2946</v>
      </c>
      <c r="O25" s="163"/>
      <c r="P25" s="524"/>
      <c r="Q25" s="556" t="s">
        <v>2947</v>
      </c>
      <c r="AC25" s="363"/>
      <c r="AD25" s="363"/>
      <c r="AE25" s="363"/>
      <c r="AF25" s="416"/>
      <c r="AG25" s="112"/>
      <c r="AH25" s="112"/>
      <c r="AI25" s="112"/>
    </row>
    <row r="26" spans="1:35" ht="33" customHeight="1">
      <c r="A26" s="69"/>
      <c r="B26" s="93" t="s">
        <v>765</v>
      </c>
      <c r="C26" s="93" t="s">
        <v>782</v>
      </c>
      <c r="D26" s="93" t="s">
        <v>800</v>
      </c>
      <c r="G26" s="333"/>
      <c r="AF26" s="112"/>
      <c r="AG26" s="112"/>
      <c r="AH26" s="112"/>
      <c r="AI26" s="112"/>
    </row>
    <row r="27" spans="1:35" ht="33" customHeight="1">
      <c r="A27" s="69"/>
      <c r="B27" s="93" t="s">
        <v>768</v>
      </c>
      <c r="C27" s="93" t="s">
        <v>785</v>
      </c>
      <c r="D27" s="93" t="s">
        <v>803</v>
      </c>
      <c r="G27" s="333"/>
      <c r="AF27" s="112"/>
      <c r="AG27" s="112"/>
      <c r="AH27" s="648"/>
      <c r="AI27" s="112"/>
    </row>
    <row r="28" spans="1:35" ht="33" customHeight="1">
      <c r="A28" s="69"/>
      <c r="B28" s="93" t="s">
        <v>771</v>
      </c>
      <c r="C28" s="93" t="s">
        <v>788</v>
      </c>
      <c r="D28" s="93" t="s">
        <v>806</v>
      </c>
      <c r="G28" s="333"/>
    </row>
    <row r="29" spans="1:35" ht="33" customHeight="1">
      <c r="A29" s="69"/>
      <c r="B29" s="93" t="s">
        <v>774</v>
      </c>
      <c r="C29" s="93" t="s">
        <v>791</v>
      </c>
      <c r="D29" s="93" t="s">
        <v>809</v>
      </c>
      <c r="G29" s="333"/>
    </row>
    <row r="30" spans="1:35" ht="33" customHeight="1">
      <c r="B30" s="93" t="s">
        <v>776</v>
      </c>
      <c r="C30" s="93" t="s">
        <v>794</v>
      </c>
      <c r="G30" s="333"/>
    </row>
    <row r="31" spans="1:35" ht="33" customHeight="1">
      <c r="B31" s="93" t="s">
        <v>779</v>
      </c>
      <c r="C31" s="93" t="s">
        <v>797</v>
      </c>
      <c r="G31" s="333"/>
    </row>
    <row r="32" spans="1:35">
      <c r="A32">
        <f>SUM(B32:D32)</f>
        <v>16</v>
      </c>
      <c r="B32">
        <v>6</v>
      </c>
      <c r="C32">
        <v>6</v>
      </c>
      <c r="D32">
        <v>4</v>
      </c>
      <c r="G32" s="333"/>
    </row>
    <row r="33" spans="1:12">
      <c r="G33" s="333"/>
    </row>
    <row r="34" spans="1:12">
      <c r="G34" s="333"/>
      <c r="H34" s="261"/>
      <c r="I34" s="261"/>
      <c r="J34" s="261"/>
      <c r="K34" s="261"/>
      <c r="L34" s="261"/>
    </row>
    <row r="35" spans="1:12">
      <c r="A35" s="180" t="s">
        <v>1072</v>
      </c>
      <c r="B35" s="160"/>
      <c r="C35" s="160"/>
      <c r="D35" s="160"/>
      <c r="G35" s="333"/>
      <c r="H35" s="261"/>
      <c r="I35" s="412"/>
      <c r="J35" s="412"/>
      <c r="K35" s="412"/>
      <c r="L35" s="412"/>
    </row>
    <row r="36" spans="1:12">
      <c r="B36" s="112"/>
      <c r="C36" s="112"/>
    </row>
    <row r="37" spans="1:12">
      <c r="B37" s="281"/>
      <c r="C37" s="281"/>
    </row>
    <row r="38" spans="1:12">
      <c r="B38" s="112"/>
      <c r="C38" s="281"/>
    </row>
    <row r="39" spans="1:12">
      <c r="B39" s="112"/>
      <c r="C39" s="112"/>
    </row>
    <row r="40" spans="1:12">
      <c r="B40" s="112"/>
      <c r="C40" s="282"/>
    </row>
    <row r="41" spans="1:12">
      <c r="B41" s="281"/>
      <c r="C41" s="281"/>
    </row>
    <row r="42" spans="1:12">
      <c r="B42" s="112"/>
      <c r="C42" s="112"/>
    </row>
    <row r="43" spans="1:12">
      <c r="B43" s="282"/>
      <c r="C43" s="112"/>
    </row>
    <row r="44" spans="1:12">
      <c r="B44" s="281"/>
      <c r="C44" s="11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73DFE-AB2F-48B2-9243-D43C08C472D5}">
  <sheetPr>
    <tabColor theme="7"/>
  </sheetPr>
  <dimension ref="A1:P1013"/>
  <sheetViews>
    <sheetView workbookViewId="0">
      <pane ySplit="2" topLeftCell="A66" activePane="bottomLeft" state="frozen"/>
      <selection pane="bottomLeft" activeCell="C117" sqref="C117"/>
    </sheetView>
  </sheetViews>
  <sheetFormatPr defaultColWidth="15.875" defaultRowHeight="12.75"/>
  <cols>
    <col min="1" max="1" width="7.875" style="1026" customWidth="1"/>
    <col min="2" max="2" width="6.125" style="1026" customWidth="1"/>
    <col min="3" max="3" width="6.375" style="1026" customWidth="1"/>
    <col min="4" max="4" width="7.875" style="1026" customWidth="1"/>
    <col min="5" max="5" width="4.75" style="1026" customWidth="1"/>
    <col min="6" max="6" width="4.875" style="1026" customWidth="1"/>
    <col min="7" max="8" width="15.875" style="1026" customWidth="1"/>
    <col min="9" max="9" width="43.375" style="1026" customWidth="1"/>
    <col min="10" max="10" width="131.875" style="1026" customWidth="1"/>
    <col min="11" max="15" width="7.875" style="1026" customWidth="1"/>
    <col min="16" max="16" width="17.875" style="1026" customWidth="1"/>
    <col min="17" max="30" width="7.875" style="1026" customWidth="1"/>
    <col min="31" max="16384" width="15.875" style="1026"/>
  </cols>
  <sheetData>
    <row r="1" spans="1:16">
      <c r="A1" s="1024" t="s">
        <v>4034</v>
      </c>
      <c r="B1" s="1025"/>
      <c r="C1" s="1025"/>
      <c r="E1" s="1027" t="s">
        <v>4035</v>
      </c>
      <c r="F1" s="1028" t="s">
        <v>3574</v>
      </c>
      <c r="G1" s="1029"/>
      <c r="H1" s="1029"/>
    </row>
    <row r="2" spans="1:16">
      <c r="A2" s="1030" t="s">
        <v>1039</v>
      </c>
      <c r="B2" s="1030" t="s">
        <v>3836</v>
      </c>
      <c r="C2" s="1030" t="s">
        <v>4036</v>
      </c>
      <c r="D2" s="1030" t="s">
        <v>1038</v>
      </c>
      <c r="E2" s="1031" t="s">
        <v>1062</v>
      </c>
      <c r="F2" s="1031" t="s">
        <v>1062</v>
      </c>
      <c r="G2" s="1031" t="s">
        <v>3553</v>
      </c>
      <c r="H2" s="1031" t="s">
        <v>4037</v>
      </c>
      <c r="I2" s="1030" t="s">
        <v>3590</v>
      </c>
      <c r="J2" s="1030" t="s">
        <v>4038</v>
      </c>
      <c r="P2" s="1032"/>
    </row>
    <row r="3" spans="1:16">
      <c r="A3" s="1033">
        <v>1</v>
      </c>
      <c r="B3" s="1033">
        <v>1</v>
      </c>
      <c r="C3" s="1033"/>
      <c r="D3" s="1033">
        <v>1</v>
      </c>
      <c r="E3" s="1034" t="s">
        <v>4039</v>
      </c>
      <c r="F3" s="1035">
        <v>1</v>
      </c>
      <c r="G3" s="1036" t="s">
        <v>4040</v>
      </c>
      <c r="H3" s="1036"/>
      <c r="I3" s="1037" t="str">
        <f>[1]ANA!B2</f>
        <v>ANATOMIE cytologie</v>
      </c>
      <c r="J3" s="1038" t="s">
        <v>4041</v>
      </c>
    </row>
    <row r="4" spans="1:16">
      <c r="A4" s="1033">
        <v>2</v>
      </c>
      <c r="B4" s="1033">
        <v>1</v>
      </c>
      <c r="C4" s="1033"/>
      <c r="D4" s="1033">
        <v>1</v>
      </c>
      <c r="E4" s="1033"/>
      <c r="F4" s="1033"/>
      <c r="G4" s="1036"/>
      <c r="H4" s="1036"/>
      <c r="I4" s="1037" t="str">
        <f>[1]ANA!B3</f>
        <v xml:space="preserve">ANATOMIE histologie </v>
      </c>
      <c r="J4" s="1038" t="s">
        <v>4042</v>
      </c>
    </row>
    <row r="5" spans="1:16">
      <c r="A5" s="1033">
        <v>3</v>
      </c>
      <c r="B5" s="1033">
        <v>2</v>
      </c>
      <c r="C5" s="1033"/>
      <c r="D5" s="1033">
        <v>2</v>
      </c>
      <c r="E5" s="1033"/>
      <c r="F5" s="1033"/>
      <c r="G5" s="1036"/>
      <c r="H5" s="1036"/>
      <c r="I5" s="1039" t="str">
        <f>[1]ANA!B4</f>
        <v>ANATOMIE myologie 1</v>
      </c>
      <c r="J5" s="1038" t="s">
        <v>4043</v>
      </c>
    </row>
    <row r="6" spans="1:16">
      <c r="A6" s="1033">
        <v>4</v>
      </c>
      <c r="B6" s="1033"/>
      <c r="C6" s="1033"/>
      <c r="D6" s="1040"/>
      <c r="E6" s="1040"/>
      <c r="F6" s="1040"/>
      <c r="G6" s="1041"/>
      <c r="H6" s="1041"/>
      <c r="I6" s="1037" t="str">
        <f>[1]ANA!B5</f>
        <v>ANATOMIE myologie 2</v>
      </c>
      <c r="J6" s="1038"/>
    </row>
    <row r="7" spans="1:16">
      <c r="A7" s="1033">
        <v>5</v>
      </c>
      <c r="B7" s="1033">
        <v>2</v>
      </c>
      <c r="C7" s="1033"/>
      <c r="D7" s="1040">
        <v>2</v>
      </c>
      <c r="E7" s="1040"/>
      <c r="F7" s="1040"/>
      <c r="G7" s="1041"/>
      <c r="H7" s="1041"/>
      <c r="I7" s="1037" t="str">
        <f>[1]ANA!B6</f>
        <v>ANATOMIE osteologie 1</v>
      </c>
      <c r="J7" s="1038" t="s">
        <v>4044</v>
      </c>
    </row>
    <row r="8" spans="1:16">
      <c r="A8" s="1033">
        <v>6</v>
      </c>
      <c r="B8" s="1033"/>
      <c r="C8" s="1033"/>
      <c r="D8" s="1040"/>
      <c r="E8" s="1040"/>
      <c r="F8" s="1040"/>
      <c r="G8" s="1041"/>
      <c r="H8" s="1041"/>
      <c r="I8" s="1037" t="str">
        <f>[1]ANA!B7</f>
        <v>ANATOMIE osteologie 2</v>
      </c>
      <c r="J8" s="1038"/>
    </row>
    <row r="9" spans="1:16">
      <c r="A9" s="1033">
        <v>7</v>
      </c>
      <c r="B9" s="1033">
        <v>2</v>
      </c>
      <c r="C9" s="1033"/>
      <c r="D9" s="1033">
        <v>2</v>
      </c>
      <c r="E9" s="1033"/>
      <c r="F9" s="1033"/>
      <c r="G9" s="1036"/>
      <c r="H9" s="1036"/>
      <c r="I9" s="1037" t="str">
        <f>[1]ANA!B8</f>
        <v>ANATOMIE syndesmologie 1</v>
      </c>
      <c r="J9" s="1038" t="s">
        <v>4045</v>
      </c>
    </row>
    <row r="10" spans="1:16">
      <c r="A10" s="1033">
        <v>8</v>
      </c>
      <c r="B10" s="1033"/>
      <c r="C10" s="1033"/>
      <c r="D10" s="1033"/>
      <c r="E10" s="1033"/>
      <c r="F10" s="1033"/>
      <c r="G10" s="1036"/>
      <c r="H10" s="1036"/>
      <c r="I10" s="1037" t="str">
        <f>[1]ANA!B9</f>
        <v>ANATOMIE syndesmologie 2</v>
      </c>
      <c r="J10" s="1038"/>
    </row>
    <row r="11" spans="1:16">
      <c r="A11" s="1033">
        <v>9</v>
      </c>
      <c r="B11" s="1033">
        <v>2</v>
      </c>
      <c r="C11" s="1033"/>
      <c r="D11" s="1033">
        <v>2</v>
      </c>
      <c r="E11" s="1033"/>
      <c r="F11" s="1033"/>
      <c r="G11" s="1036" t="s">
        <v>4046</v>
      </c>
      <c r="H11" s="1036"/>
      <c r="I11" s="1037" t="str">
        <f>[1]ANA!C2</f>
        <v>ANATOMIE inleid bew.app. 1</v>
      </c>
      <c r="J11" s="1038" t="s">
        <v>4047</v>
      </c>
    </row>
    <row r="12" spans="1:16">
      <c r="A12" s="1033">
        <v>10</v>
      </c>
      <c r="B12" s="1033"/>
      <c r="C12" s="1033"/>
      <c r="D12" s="1033"/>
      <c r="E12" s="1033"/>
      <c r="F12" s="1033"/>
      <c r="G12" s="1036"/>
      <c r="H12" s="1036"/>
      <c r="I12" s="1037" t="str">
        <f>[1]ANA!C3</f>
        <v>ANATOMIE inleid bew.app. 2</v>
      </c>
      <c r="J12" s="1038"/>
    </row>
    <row r="13" spans="1:16">
      <c r="A13" s="1033">
        <v>11</v>
      </c>
      <c r="B13" s="1033">
        <v>2</v>
      </c>
      <c r="C13" s="1033"/>
      <c r="D13" s="1033">
        <v>6</v>
      </c>
      <c r="E13" s="1033"/>
      <c r="F13" s="1033"/>
      <c r="G13" s="1036"/>
      <c r="H13" s="1036" t="s">
        <v>4048</v>
      </c>
      <c r="I13" s="1037" t="str">
        <f>[1]ANA!C4</f>
        <v>ANATOMIE romp 1</v>
      </c>
      <c r="J13" s="1038" t="s">
        <v>4049</v>
      </c>
    </row>
    <row r="14" spans="1:16">
      <c r="A14" s="1033">
        <v>12</v>
      </c>
      <c r="B14" s="1033"/>
      <c r="C14" s="1033"/>
      <c r="D14" s="1033"/>
      <c r="E14" s="1033"/>
      <c r="F14" s="1033"/>
      <c r="G14" s="1036"/>
      <c r="H14" s="1036"/>
      <c r="I14" s="1037" t="str">
        <f>[1]ANA!C5</f>
        <v>ANATOMIE romp 2</v>
      </c>
      <c r="J14" s="1038"/>
    </row>
    <row r="15" spans="1:16">
      <c r="A15" s="1033">
        <v>13</v>
      </c>
      <c r="B15" s="1033"/>
      <c r="C15" s="1033">
        <v>4</v>
      </c>
      <c r="D15" s="1033"/>
      <c r="E15" s="1033"/>
      <c r="F15" s="1033"/>
      <c r="G15" s="1036"/>
      <c r="H15" s="1036"/>
      <c r="I15" s="1037" t="str">
        <f>[1]ANA!C6</f>
        <v>ANATOMIE romp 3</v>
      </c>
      <c r="J15" s="1038"/>
    </row>
    <row r="16" spans="1:16">
      <c r="A16" s="1033">
        <v>14</v>
      </c>
      <c r="B16" s="1033"/>
      <c r="C16" s="1033"/>
      <c r="D16" s="1033"/>
      <c r="E16" s="1033"/>
      <c r="F16" s="1033"/>
      <c r="G16" s="1036"/>
      <c r="H16" s="1036"/>
      <c r="I16" s="1037" t="str">
        <f>[1]ANA!C7</f>
        <v>ANATOMIE romp 4</v>
      </c>
      <c r="J16" s="1038"/>
    </row>
    <row r="17" spans="1:10">
      <c r="A17" s="1033">
        <v>15</v>
      </c>
      <c r="B17" s="1033"/>
      <c r="C17" s="1033"/>
      <c r="D17" s="1033"/>
      <c r="E17" s="1033"/>
      <c r="F17" s="1033"/>
      <c r="G17" s="1036"/>
      <c r="H17" s="1036"/>
      <c r="I17" s="1037" t="str">
        <f>[1]ANA!C8</f>
        <v>ANATOMIE romp 5</v>
      </c>
      <c r="J17" s="1038"/>
    </row>
    <row r="18" spans="1:10">
      <c r="A18" s="1033">
        <v>16</v>
      </c>
      <c r="B18" s="1033"/>
      <c r="C18" s="1033"/>
      <c r="D18" s="1033"/>
      <c r="E18" s="1033"/>
      <c r="F18" s="1033"/>
      <c r="G18" s="1036"/>
      <c r="H18" s="1036"/>
      <c r="I18" s="1037" t="str">
        <f>[1]ANA!C9</f>
        <v>ANATOMIE romp 6</v>
      </c>
      <c r="J18" s="1038"/>
    </row>
    <row r="19" spans="1:10">
      <c r="A19" s="1033">
        <v>33</v>
      </c>
      <c r="B19" s="1033">
        <v>4</v>
      </c>
      <c r="C19" s="1033"/>
      <c r="D19" s="1033">
        <v>8</v>
      </c>
      <c r="E19" s="1033"/>
      <c r="F19" s="1033"/>
      <c r="G19" s="1042"/>
      <c r="H19" s="1036" t="s">
        <v>4050</v>
      </c>
      <c r="I19" s="1037" t="str">
        <f>[1]ANA!F2</f>
        <v>ANATOMIE extrem. inf. 1</v>
      </c>
      <c r="J19" s="1038" t="s">
        <v>4051</v>
      </c>
    </row>
    <row r="20" spans="1:10">
      <c r="A20" s="1033">
        <v>34</v>
      </c>
      <c r="B20" s="1033"/>
      <c r="C20" s="1033"/>
      <c r="D20" s="1033"/>
      <c r="E20" s="1033"/>
      <c r="F20" s="1033"/>
      <c r="G20" s="1036"/>
      <c r="H20" s="1036"/>
      <c r="I20" s="1037" t="str">
        <f>[1]ANA!F3</f>
        <v>ANATOMIE extrem. inf. 2</v>
      </c>
      <c r="J20" s="1038"/>
    </row>
    <row r="21" spans="1:10">
      <c r="A21" s="1033">
        <v>35</v>
      </c>
      <c r="B21" s="1033"/>
      <c r="C21" s="1033"/>
      <c r="D21" s="1033"/>
      <c r="E21" s="1033"/>
      <c r="F21" s="1033"/>
      <c r="G21" s="1036"/>
      <c r="H21" s="1036"/>
      <c r="I21" s="1037" t="str">
        <f>[1]ANA!F4</f>
        <v>ANATOMIE extrem. inf. 3</v>
      </c>
      <c r="J21" s="1038"/>
    </row>
    <row r="22" spans="1:10">
      <c r="A22" s="1033">
        <v>36</v>
      </c>
      <c r="B22" s="1033"/>
      <c r="C22" s="1033"/>
      <c r="D22" s="1033"/>
      <c r="E22" s="1033"/>
      <c r="F22" s="1033"/>
      <c r="G22" s="1036"/>
      <c r="H22" s="1036"/>
      <c r="I22" s="1043" t="str">
        <f>[1]ANA!F5</f>
        <v>ANATOMIE extrem. inf. 4</v>
      </c>
      <c r="J22" s="1038"/>
    </row>
    <row r="23" spans="1:10">
      <c r="A23" s="1033">
        <v>37</v>
      </c>
      <c r="B23" s="1033"/>
      <c r="C23" s="1033">
        <v>4</v>
      </c>
      <c r="D23" s="1033"/>
      <c r="E23" s="1033"/>
      <c r="F23" s="1033"/>
      <c r="G23" s="1036"/>
      <c r="H23" s="1036"/>
      <c r="I23" s="1043" t="str">
        <f>[1]ANA!F6</f>
        <v>ANATOMIE extrem. inf. 5</v>
      </c>
      <c r="J23" s="1038"/>
    </row>
    <row r="24" spans="1:10">
      <c r="A24" s="1033">
        <v>38</v>
      </c>
      <c r="B24" s="1033"/>
      <c r="C24" s="1033"/>
      <c r="D24" s="1033"/>
      <c r="E24" s="1033"/>
      <c r="F24" s="1033"/>
      <c r="G24" s="1036"/>
      <c r="H24" s="1036"/>
      <c r="I24" s="1039" t="str">
        <f>[1]ANA!F7</f>
        <v>ANATOMIE extrem. inf. 6</v>
      </c>
      <c r="J24" s="1038"/>
    </row>
    <row r="25" spans="1:10">
      <c r="A25" s="1033">
        <v>39</v>
      </c>
      <c r="B25" s="1033"/>
      <c r="C25" s="1033"/>
      <c r="D25" s="1033"/>
      <c r="E25" s="1033"/>
      <c r="F25" s="1033"/>
      <c r="G25" s="1036"/>
      <c r="H25" s="1036"/>
      <c r="I25" s="1039" t="str">
        <f>[1]ANA!F8</f>
        <v>ANATOMIE extrem. inf. 7</v>
      </c>
      <c r="J25" s="1038"/>
    </row>
    <row r="26" spans="1:10">
      <c r="A26" s="1033">
        <v>40</v>
      </c>
      <c r="B26" s="1033"/>
      <c r="C26" s="1033"/>
      <c r="D26" s="1033"/>
      <c r="E26" s="1033"/>
      <c r="F26" s="1033"/>
      <c r="G26" s="1036"/>
      <c r="H26" s="1036"/>
      <c r="I26" s="1043" t="str">
        <f>[1]ANA!F9</f>
        <v>ANATOMIE extrem. inf. 8</v>
      </c>
      <c r="J26" s="1038"/>
    </row>
    <row r="27" spans="1:10">
      <c r="A27" s="1033">
        <v>41</v>
      </c>
      <c r="B27" s="1033">
        <v>4</v>
      </c>
      <c r="C27" s="1033"/>
      <c r="D27" s="1033">
        <v>8</v>
      </c>
      <c r="E27" s="1033"/>
      <c r="F27" s="1033"/>
      <c r="G27" s="1042"/>
      <c r="H27" s="1036" t="s">
        <v>4052</v>
      </c>
      <c r="I27" s="1039" t="str">
        <f>[1]ANA!G2</f>
        <v>ANATOMIE extrem. sup. 1</v>
      </c>
      <c r="J27" s="1044" t="s">
        <v>4053</v>
      </c>
    </row>
    <row r="28" spans="1:10">
      <c r="A28" s="1033">
        <v>42</v>
      </c>
      <c r="B28" s="1033"/>
      <c r="C28" s="1033"/>
      <c r="D28" s="1033"/>
      <c r="E28" s="1033"/>
      <c r="F28" s="1033"/>
      <c r="G28" s="1036"/>
      <c r="H28" s="1036"/>
      <c r="I28" s="1039" t="str">
        <f>[1]ANA!G3</f>
        <v>ANATOMIE extrem. sup. 2</v>
      </c>
      <c r="J28" s="1038"/>
    </row>
    <row r="29" spans="1:10">
      <c r="A29" s="1033">
        <v>43</v>
      </c>
      <c r="B29" s="1033"/>
      <c r="C29" s="1033"/>
      <c r="D29" s="1033"/>
      <c r="E29" s="1033"/>
      <c r="F29" s="1033"/>
      <c r="G29" s="1036"/>
      <c r="H29" s="1036"/>
      <c r="I29" s="1039" t="str">
        <f>[1]ANA!G4</f>
        <v>ANATOMIE extrem. sup. 3</v>
      </c>
      <c r="J29" s="1038"/>
    </row>
    <row r="30" spans="1:10">
      <c r="A30" s="1033">
        <v>44</v>
      </c>
      <c r="B30" s="1033"/>
      <c r="C30" s="1033"/>
      <c r="D30" s="1033"/>
      <c r="E30" s="1033"/>
      <c r="F30" s="1033"/>
      <c r="G30" s="1036"/>
      <c r="H30" s="1036"/>
      <c r="I30" s="1039" t="str">
        <f>[1]ANA!G5</f>
        <v>ANATOMIE extrem. sup. 4</v>
      </c>
      <c r="J30" s="1038"/>
    </row>
    <row r="31" spans="1:10">
      <c r="A31" s="1033">
        <v>45</v>
      </c>
      <c r="B31" s="1033"/>
      <c r="C31" s="1033"/>
      <c r="D31" s="1033"/>
      <c r="E31" s="1033"/>
      <c r="F31" s="1033"/>
      <c r="G31" s="1036"/>
      <c r="H31" s="1036"/>
      <c r="I31" s="1037" t="str">
        <f>[1]ANA!G6</f>
        <v>ANATOMIE extrem. sup. 5</v>
      </c>
      <c r="J31" s="1038"/>
    </row>
    <row r="32" spans="1:10">
      <c r="A32" s="1033">
        <v>46</v>
      </c>
      <c r="B32" s="1033"/>
      <c r="C32" s="1033">
        <v>4</v>
      </c>
      <c r="D32" s="1033"/>
      <c r="E32" s="1033"/>
      <c r="F32" s="1033"/>
      <c r="G32" s="1036"/>
      <c r="H32" s="1036"/>
      <c r="I32" s="1037" t="str">
        <f>[1]ANA!G7</f>
        <v>ANATOMIE extrem. sup. 6</v>
      </c>
      <c r="J32" s="1044"/>
    </row>
    <row r="33" spans="1:10">
      <c r="A33" s="1033">
        <v>47</v>
      </c>
      <c r="B33" s="1033"/>
      <c r="C33" s="1033"/>
      <c r="D33" s="1033"/>
      <c r="E33" s="1033"/>
      <c r="F33" s="1033"/>
      <c r="G33" s="1036"/>
      <c r="H33" s="1036"/>
      <c r="I33" s="1037" t="str">
        <f>[1]ANA!G8</f>
        <v>ANATOMIE extrem. sup. 7</v>
      </c>
      <c r="J33" s="1044"/>
    </row>
    <row r="34" spans="1:10">
      <c r="A34" s="1033">
        <v>48</v>
      </c>
      <c r="B34" s="1033"/>
      <c r="C34" s="1033"/>
      <c r="D34" s="1045"/>
      <c r="E34" s="1045"/>
      <c r="F34" s="1045"/>
      <c r="G34" s="1046"/>
      <c r="H34" s="1046"/>
      <c r="I34" s="1037" t="str">
        <f>[1]ANA!G9</f>
        <v>ANATOMIE extrem. sup. 8</v>
      </c>
      <c r="J34" s="1047"/>
    </row>
    <row r="35" spans="1:10">
      <c r="A35" s="1033">
        <v>17</v>
      </c>
      <c r="B35" s="1033">
        <v>6</v>
      </c>
      <c r="C35" s="1033"/>
      <c r="D35" s="1033">
        <v>6</v>
      </c>
      <c r="E35" s="1033"/>
      <c r="F35" s="1033"/>
      <c r="G35" s="1041" t="s">
        <v>4054</v>
      </c>
      <c r="H35" s="1036" t="s">
        <v>4055</v>
      </c>
      <c r="I35" s="1037" t="str">
        <f>[1]ANA!D2</f>
        <v>ANATOMIE tr.digistivus 1</v>
      </c>
      <c r="J35" s="1038" t="s">
        <v>4056</v>
      </c>
    </row>
    <row r="36" spans="1:10">
      <c r="A36" s="1033">
        <v>18</v>
      </c>
      <c r="B36" s="1033"/>
      <c r="C36" s="1033"/>
      <c r="D36" s="1033"/>
      <c r="E36" s="1033"/>
      <c r="F36" s="1033"/>
      <c r="G36" s="1048"/>
      <c r="H36" s="1036"/>
      <c r="I36" s="1037" t="str">
        <f>[1]ANA!D3</f>
        <v>ANATOMIE tr.digistivus 2</v>
      </c>
      <c r="J36" s="1038"/>
    </row>
    <row r="37" spans="1:10">
      <c r="A37" s="1033">
        <v>19</v>
      </c>
      <c r="B37" s="1033"/>
      <c r="C37" s="1033"/>
      <c r="D37" s="1033"/>
      <c r="E37" s="1033"/>
      <c r="F37" s="1033"/>
      <c r="G37" s="1048"/>
      <c r="H37" s="1036"/>
      <c r="I37" s="1037" t="str">
        <f>[1]ANA!D4</f>
        <v>ANATOMIE tr.digistivus 3</v>
      </c>
      <c r="J37" s="1038"/>
    </row>
    <row r="38" spans="1:10">
      <c r="A38" s="1033">
        <v>20</v>
      </c>
      <c r="B38" s="1033"/>
      <c r="C38" s="1033"/>
      <c r="D38" s="1033"/>
      <c r="E38" s="1033"/>
      <c r="F38" s="1033"/>
      <c r="G38" s="1048"/>
      <c r="H38" s="1036"/>
      <c r="I38" s="1037" t="str">
        <f>[1]ANA!D5</f>
        <v>ANATOMIE tr.digistivus 4</v>
      </c>
      <c r="J38" s="1038"/>
    </row>
    <row r="39" spans="1:10">
      <c r="A39" s="1033">
        <v>21</v>
      </c>
      <c r="B39" s="1033"/>
      <c r="C39" s="1033"/>
      <c r="D39" s="1033"/>
      <c r="E39" s="1033"/>
      <c r="F39" s="1033"/>
      <c r="G39" s="1048"/>
      <c r="H39" s="1036"/>
      <c r="I39" s="1037" t="str">
        <f>[1]ANA!D6</f>
        <v>ANATOMIE tr.digistivus 5</v>
      </c>
      <c r="J39" s="1038"/>
    </row>
    <row r="40" spans="1:10">
      <c r="A40" s="1033">
        <v>22</v>
      </c>
      <c r="B40" s="1033"/>
      <c r="C40" s="1033"/>
      <c r="D40" s="1033"/>
      <c r="E40" s="1033"/>
      <c r="F40" s="1033"/>
      <c r="G40" s="1048"/>
      <c r="H40" s="1036"/>
      <c r="I40" s="1037" t="str">
        <f>[1]ANA!D7</f>
        <v>ANATOMIE tr.digistivus 6</v>
      </c>
      <c r="J40" s="1038"/>
    </row>
    <row r="41" spans="1:10">
      <c r="A41" s="1033">
        <v>23</v>
      </c>
      <c r="B41" s="1033">
        <v>2</v>
      </c>
      <c r="C41" s="1033"/>
      <c r="D41" s="1033">
        <v>2</v>
      </c>
      <c r="E41" s="1033"/>
      <c r="F41" s="1033"/>
      <c r="G41" s="1048"/>
      <c r="H41" s="1036" t="s">
        <v>4057</v>
      </c>
      <c r="I41" s="1037" t="str">
        <f>[1]ANA!D8</f>
        <v>ANATOMIE tr.circulatorius 1</v>
      </c>
      <c r="J41" s="1038" t="s">
        <v>4058</v>
      </c>
    </row>
    <row r="42" spans="1:10">
      <c r="A42" s="1033">
        <v>24</v>
      </c>
      <c r="B42" s="1033"/>
      <c r="C42" s="1033"/>
      <c r="D42" s="1033"/>
      <c r="E42" s="1033"/>
      <c r="F42" s="1033"/>
      <c r="G42" s="1048"/>
      <c r="H42" s="1036"/>
      <c r="I42" s="1037" t="str">
        <f>[1]ANA!D9</f>
        <v>ANATOMIE tr.circulatorius 2</v>
      </c>
      <c r="J42" s="1038"/>
    </row>
    <row r="43" spans="1:10">
      <c r="A43" s="1033">
        <v>25</v>
      </c>
      <c r="B43" s="1033">
        <v>2</v>
      </c>
      <c r="C43" s="1033"/>
      <c r="D43" s="1033">
        <v>2</v>
      </c>
      <c r="E43" s="1033"/>
      <c r="F43" s="1033"/>
      <c r="G43" s="1048"/>
      <c r="H43" s="1036"/>
      <c r="I43" s="1037" t="str">
        <f>[1]ANA!E2</f>
        <v>ANATOMIE tr.respiratorius 1</v>
      </c>
      <c r="J43" s="1038" t="s">
        <v>4059</v>
      </c>
    </row>
    <row r="44" spans="1:10">
      <c r="A44" s="1033">
        <v>26</v>
      </c>
      <c r="B44" s="1033"/>
      <c r="C44" s="1033"/>
      <c r="D44" s="1033"/>
      <c r="E44" s="1033"/>
      <c r="F44" s="1033"/>
      <c r="G44" s="1048"/>
      <c r="H44" s="1036"/>
      <c r="I44" s="1037" t="str">
        <f>[1]ANA!E3</f>
        <v>ANATOMIE tr.respiratorius 2</v>
      </c>
      <c r="J44" s="1038"/>
    </row>
    <row r="45" spans="1:10">
      <c r="A45" s="1033">
        <v>27</v>
      </c>
      <c r="B45" s="1033">
        <v>2</v>
      </c>
      <c r="C45" s="1033"/>
      <c r="D45" s="1033">
        <v>2</v>
      </c>
      <c r="E45" s="1033"/>
      <c r="F45" s="1033"/>
      <c r="G45" s="1048"/>
      <c r="H45" s="1036" t="s">
        <v>4060</v>
      </c>
      <c r="I45" s="1037" t="str">
        <f>[1]ANA!E4</f>
        <v>ANATOMIE tr.urinalis 1</v>
      </c>
      <c r="J45" s="1038" t="s">
        <v>4061</v>
      </c>
    </row>
    <row r="46" spans="1:10">
      <c r="A46" s="1033">
        <v>28</v>
      </c>
      <c r="B46" s="1033"/>
      <c r="C46" s="1033"/>
      <c r="D46" s="1033"/>
      <c r="E46" s="1033"/>
      <c r="F46" s="1033"/>
      <c r="G46" s="1048"/>
      <c r="H46" s="1036"/>
      <c r="I46" s="1037" t="str">
        <f>[1]ANA!E5</f>
        <v>ANATOMIE tr.urinalis 2</v>
      </c>
      <c r="J46" s="1038"/>
    </row>
    <row r="47" spans="1:10">
      <c r="A47" s="1033">
        <v>29</v>
      </c>
      <c r="B47" s="1033">
        <v>2</v>
      </c>
      <c r="C47" s="1033"/>
      <c r="D47" s="1033">
        <v>2</v>
      </c>
      <c r="E47" s="1033"/>
      <c r="F47" s="1033"/>
      <c r="G47" s="1048"/>
      <c r="H47" s="1036"/>
      <c r="I47" s="1037" t="str">
        <f>[1]ANA!E6</f>
        <v>ANATOMIE tr.genitalis 1</v>
      </c>
      <c r="J47" s="1038" t="s">
        <v>4062</v>
      </c>
    </row>
    <row r="48" spans="1:10">
      <c r="A48" s="1033">
        <v>30</v>
      </c>
      <c r="B48" s="1033"/>
      <c r="C48" s="1033"/>
      <c r="D48" s="1033"/>
      <c r="E48" s="1033"/>
      <c r="F48" s="1033"/>
      <c r="G48" s="1048"/>
      <c r="H48" s="1036"/>
      <c r="I48" s="1037" t="str">
        <f>[1]ANA!E7</f>
        <v>ANATOMIE tr.genitalis 2</v>
      </c>
      <c r="J48" s="1038"/>
    </row>
    <row r="49" spans="1:10">
      <c r="A49" s="1033">
        <v>31</v>
      </c>
      <c r="B49" s="1033">
        <v>2</v>
      </c>
      <c r="C49" s="1033"/>
      <c r="D49" s="1033">
        <v>2</v>
      </c>
      <c r="E49" s="1033"/>
      <c r="F49" s="1033"/>
      <c r="G49" s="1048"/>
      <c r="H49" s="1036" t="s">
        <v>4063</v>
      </c>
      <c r="I49" s="1037" t="str">
        <f>[1]ANA!E8</f>
        <v>ANATOMIE zintuigen 1</v>
      </c>
      <c r="J49" s="1038" t="s">
        <v>4064</v>
      </c>
    </row>
    <row r="50" spans="1:10">
      <c r="A50" s="1033">
        <v>32</v>
      </c>
      <c r="B50" s="1033"/>
      <c r="C50" s="1033"/>
      <c r="D50" s="1033"/>
      <c r="E50" s="1033"/>
      <c r="F50" s="1033"/>
      <c r="G50" s="1048"/>
      <c r="H50" s="1036"/>
      <c r="I50" s="1037" t="str">
        <f>[1]ANA!E9</f>
        <v>ANATOMIE zintuigen 2</v>
      </c>
      <c r="J50" s="1038"/>
    </row>
    <row r="51" spans="1:10">
      <c r="B51" s="1049">
        <f>SUM(B3:B50)</f>
        <v>36</v>
      </c>
      <c r="C51" s="1049">
        <f>SUM(C3:C50)</f>
        <v>12</v>
      </c>
      <c r="D51" s="1049">
        <f>SUM(D3:D50)</f>
        <v>48</v>
      </c>
      <c r="E51" s="1050"/>
      <c r="F51" s="1050"/>
      <c r="G51" s="1050"/>
      <c r="H51" s="1050"/>
      <c r="I51" s="1051"/>
      <c r="J51" s="1051"/>
    </row>
    <row r="52" spans="1:10">
      <c r="I52" s="1051"/>
      <c r="J52" s="1051"/>
    </row>
    <row r="53" spans="1:10">
      <c r="A53" s="1038"/>
      <c r="B53" s="1038"/>
      <c r="C53" s="1033">
        <v>2</v>
      </c>
      <c r="D53" s="1033">
        <v>2</v>
      </c>
      <c r="E53" s="1034" t="s">
        <v>4039</v>
      </c>
      <c r="F53" s="1035">
        <v>1</v>
      </c>
      <c r="G53" s="1048" t="s">
        <v>4065</v>
      </c>
      <c r="H53" s="1036" t="s">
        <v>3854</v>
      </c>
      <c r="I53" s="1052" t="str">
        <f>[1]ANA!B14</f>
        <v>ANA-PALP inleiding 1</v>
      </c>
      <c r="J53" s="1038" t="s">
        <v>4066</v>
      </c>
    </row>
    <row r="54" spans="1:10">
      <c r="A54" s="1038"/>
      <c r="B54" s="1038"/>
      <c r="C54" s="1033"/>
      <c r="D54" s="1033"/>
      <c r="E54" s="1033"/>
      <c r="F54" s="1033"/>
      <c r="G54" s="1048"/>
      <c r="H54" s="1036"/>
      <c r="I54" s="1052" t="str">
        <f>[1]ANA!B15</f>
        <v>ANA-PALP inleiding 2</v>
      </c>
      <c r="J54" s="1038"/>
    </row>
    <row r="55" spans="1:10">
      <c r="A55" s="1038"/>
      <c r="B55" s="1038"/>
      <c r="C55" s="1033">
        <v>2</v>
      </c>
      <c r="D55" s="1033">
        <v>2</v>
      </c>
      <c r="E55" s="1033"/>
      <c r="F55" s="1033"/>
      <c r="G55" s="1048"/>
      <c r="H55" s="1036"/>
      <c r="I55" s="1052" t="str">
        <f>[1]ANA!B16</f>
        <v>ANA-PALP inleid huid 1</v>
      </c>
      <c r="J55" s="1038"/>
    </row>
    <row r="56" spans="1:10">
      <c r="A56" s="1038"/>
      <c r="B56" s="1038"/>
      <c r="C56" s="1033"/>
      <c r="D56" s="1033"/>
      <c r="E56" s="1033"/>
      <c r="F56" s="1033"/>
      <c r="G56" s="1048"/>
      <c r="H56" s="1036"/>
      <c r="I56" s="1052" t="str">
        <f>[1]ANA!B17</f>
        <v>ANA-PALP inlei huid 2</v>
      </c>
      <c r="J56" s="1038"/>
    </row>
    <row r="57" spans="1:10">
      <c r="A57" s="1038"/>
      <c r="B57" s="1038"/>
      <c r="C57" s="1033">
        <v>2</v>
      </c>
      <c r="D57" s="1033">
        <v>2</v>
      </c>
      <c r="E57" s="1033"/>
      <c r="F57" s="1033"/>
      <c r="G57" s="1048"/>
      <c r="H57" s="1036"/>
      <c r="I57" s="1052" t="str">
        <f>[1]ANA!B18</f>
        <v>ANA-PALP inleid spier 1</v>
      </c>
      <c r="J57" s="1038"/>
    </row>
    <row r="58" spans="1:10">
      <c r="A58" s="1038"/>
      <c r="B58" s="1038"/>
      <c r="C58" s="1033"/>
      <c r="D58" s="1033"/>
      <c r="E58" s="1033"/>
      <c r="F58" s="1033"/>
      <c r="G58" s="1048"/>
      <c r="H58" s="1036"/>
      <c r="I58" s="1052" t="str">
        <f>[1]ANA!B19</f>
        <v>ANA-PALP inleid spier 2</v>
      </c>
      <c r="J58" s="1038"/>
    </row>
    <row r="59" spans="1:10">
      <c r="A59" s="1038"/>
      <c r="B59" s="1038"/>
      <c r="C59" s="1033">
        <v>2</v>
      </c>
      <c r="D59" s="1033">
        <v>2</v>
      </c>
      <c r="E59" s="1033"/>
      <c r="F59" s="1033"/>
      <c r="G59" s="1048"/>
      <c r="H59" s="1036"/>
      <c r="I59" s="1052" t="str">
        <f>[1]ANA!B20</f>
        <v>ANA-PALP inleid bot 1</v>
      </c>
      <c r="J59" s="1038"/>
    </row>
    <row r="60" spans="1:10">
      <c r="A60" s="1038"/>
      <c r="B60" s="1038"/>
      <c r="C60" s="1033"/>
      <c r="D60" s="1033"/>
      <c r="E60" s="1033"/>
      <c r="F60" s="1033"/>
      <c r="G60" s="1048"/>
      <c r="H60" s="1036"/>
      <c r="I60" s="1052" t="str">
        <f>[1]ANA!B21</f>
        <v>ANA-PALP inleid bot 2</v>
      </c>
      <c r="J60" s="1038"/>
    </row>
    <row r="61" spans="1:10">
      <c r="A61" s="1038"/>
      <c r="B61" s="1038"/>
      <c r="C61" s="1033">
        <v>4</v>
      </c>
      <c r="D61" s="1033">
        <v>4</v>
      </c>
      <c r="E61" s="1033"/>
      <c r="F61" s="1033"/>
      <c r="G61" s="1048"/>
      <c r="H61" s="1036" t="s">
        <v>4067</v>
      </c>
      <c r="I61" s="1052" t="str">
        <f>[1]ANA!C14</f>
        <v>ANA-PALP buik 1</v>
      </c>
      <c r="J61" s="1038" t="s">
        <v>4068</v>
      </c>
    </row>
    <row r="62" spans="1:10">
      <c r="A62" s="1038"/>
      <c r="B62" s="1038"/>
      <c r="C62" s="1033"/>
      <c r="D62" s="1033"/>
      <c r="E62" s="1033"/>
      <c r="F62" s="1033"/>
      <c r="G62" s="1048"/>
      <c r="H62" s="1036"/>
      <c r="I62" s="1052" t="str">
        <f>[1]ANA!C15</f>
        <v>ANA-PALP buik 2</v>
      </c>
      <c r="J62" s="1038"/>
    </row>
    <row r="63" spans="1:10">
      <c r="A63" s="1038"/>
      <c r="B63" s="1038"/>
      <c r="C63" s="1033"/>
      <c r="D63" s="1033"/>
      <c r="E63" s="1033"/>
      <c r="F63" s="1033"/>
      <c r="G63" s="1048"/>
      <c r="H63" s="1036"/>
      <c r="I63" s="1052" t="str">
        <f>[1]ANA!C16</f>
        <v>ANA-PALP buik 3</v>
      </c>
      <c r="J63" s="1038"/>
    </row>
    <row r="64" spans="1:10">
      <c r="A64" s="1038"/>
      <c r="B64" s="1038"/>
      <c r="C64" s="1033"/>
      <c r="D64" s="1033"/>
      <c r="E64" s="1033"/>
      <c r="F64" s="1033"/>
      <c r="G64" s="1048"/>
      <c r="H64" s="1036"/>
      <c r="I64" s="1052" t="str">
        <f>[1]ANA!C17</f>
        <v>ANA-PALP buik 4</v>
      </c>
      <c r="J64" s="1038"/>
    </row>
    <row r="65" spans="1:10">
      <c r="A65" s="1038"/>
      <c r="B65" s="1038"/>
      <c r="C65" s="1033">
        <v>4</v>
      </c>
      <c r="D65" s="1033">
        <v>4</v>
      </c>
      <c r="E65" s="1033"/>
      <c r="F65" s="1033"/>
      <c r="G65" s="1048"/>
      <c r="H65" s="1036" t="s">
        <v>1163</v>
      </c>
      <c r="I65" s="1052" t="str">
        <f>[1]ANA!C18</f>
        <v>ANA-PALP thorax 1</v>
      </c>
      <c r="J65" s="1038"/>
    </row>
    <row r="66" spans="1:10">
      <c r="A66" s="1038"/>
      <c r="B66" s="1038"/>
      <c r="C66" s="1033"/>
      <c r="D66" s="1033"/>
      <c r="E66" s="1033"/>
      <c r="F66" s="1033"/>
      <c r="G66" s="1048"/>
      <c r="H66" s="1036"/>
      <c r="I66" s="1052" t="str">
        <f>[1]ANA!C19</f>
        <v>ANA-PALP thorax 2</v>
      </c>
      <c r="J66" s="1038"/>
    </row>
    <row r="67" spans="1:10">
      <c r="A67" s="1038"/>
      <c r="B67" s="1038"/>
      <c r="C67" s="1033"/>
      <c r="D67" s="1033"/>
      <c r="E67" s="1033"/>
      <c r="F67" s="1033"/>
      <c r="G67" s="1048"/>
      <c r="H67" s="1036"/>
      <c r="I67" s="1052" t="str">
        <f>[1]ANA!C20</f>
        <v>ANA-PALP thorax 3</v>
      </c>
      <c r="J67" s="1038"/>
    </row>
    <row r="68" spans="1:10">
      <c r="A68" s="1038"/>
      <c r="B68" s="1038"/>
      <c r="C68" s="1033"/>
      <c r="D68" s="1033"/>
      <c r="E68" s="1033"/>
      <c r="F68" s="1033"/>
      <c r="G68" s="1048"/>
      <c r="H68" s="1036"/>
      <c r="I68" s="1052" t="str">
        <f>[1]ANA!C21</f>
        <v>ANA-PALP thorax 4</v>
      </c>
      <c r="J68" s="1038"/>
    </row>
    <row r="69" spans="1:10">
      <c r="A69" s="1038"/>
      <c r="B69" s="1038"/>
      <c r="C69" s="1033">
        <v>2</v>
      </c>
      <c r="D69" s="1033">
        <v>2</v>
      </c>
      <c r="E69" s="1033"/>
      <c r="F69" s="1033"/>
      <c r="G69" s="1048"/>
      <c r="H69" s="1036" t="s">
        <v>4069</v>
      </c>
      <c r="I69" s="1052" t="str">
        <f>[1]ANA!D14</f>
        <v>ANA-PALP percussie 1</v>
      </c>
      <c r="J69" s="1038" t="s">
        <v>4070</v>
      </c>
    </row>
    <row r="70" spans="1:10">
      <c r="A70" s="1038"/>
      <c r="B70" s="1038"/>
      <c r="C70" s="1033"/>
      <c r="D70" s="1033"/>
      <c r="E70" s="1033"/>
      <c r="F70" s="1033"/>
      <c r="G70" s="1036"/>
      <c r="H70" s="1036"/>
      <c r="I70" s="1052" t="str">
        <f>[1]ANA!D15</f>
        <v>ANA-PALP percussie 2</v>
      </c>
      <c r="J70" s="1038"/>
    </row>
    <row r="71" spans="1:10">
      <c r="A71" s="1038"/>
      <c r="B71" s="1038"/>
      <c r="C71" s="1033">
        <v>2</v>
      </c>
      <c r="D71" s="1033">
        <v>2</v>
      </c>
      <c r="E71" s="1033"/>
      <c r="F71" s="1033"/>
      <c r="G71" s="1036"/>
      <c r="H71" s="1036"/>
      <c r="I71" s="1052" t="str">
        <f>[1]ANA!D16</f>
        <v>ANA-PALP asculatie 1</v>
      </c>
      <c r="J71" s="1038"/>
    </row>
    <row r="72" spans="1:10">
      <c r="A72" s="1038"/>
      <c r="B72" s="1038"/>
      <c r="C72" s="1033"/>
      <c r="D72" s="1033"/>
      <c r="E72" s="1033"/>
      <c r="F72" s="1033"/>
      <c r="G72" s="1036"/>
      <c r="H72" s="1036"/>
      <c r="I72" s="1052" t="str">
        <f>[1]ANA!D17</f>
        <v>ANA-PALP asculatie 2</v>
      </c>
      <c r="J72" s="1038"/>
    </row>
    <row r="73" spans="1:10">
      <c r="A73" s="1038"/>
      <c r="B73" s="1038"/>
      <c r="C73" s="1033">
        <v>4</v>
      </c>
      <c r="D73" s="1033">
        <v>4</v>
      </c>
      <c r="E73" s="1033"/>
      <c r="F73" s="1033"/>
      <c r="G73" s="1036"/>
      <c r="H73" s="1036"/>
      <c r="I73" s="1052" t="str">
        <f>[1]ANA!D18</f>
        <v>ANA-PALP bew-as 1</v>
      </c>
      <c r="J73" s="1038" t="s">
        <v>4071</v>
      </c>
    </row>
    <row r="74" spans="1:10">
      <c r="A74" s="1038"/>
      <c r="B74" s="1038"/>
      <c r="C74" s="1033"/>
      <c r="D74" s="1033"/>
      <c r="E74" s="1033"/>
      <c r="F74" s="1033"/>
      <c r="G74" s="1036"/>
      <c r="H74" s="1036"/>
      <c r="I74" s="1052" t="str">
        <f>[1]ANA!D19</f>
        <v>ANA-PALP bew-as 2</v>
      </c>
      <c r="J74" s="1038"/>
    </row>
    <row r="75" spans="1:10">
      <c r="A75" s="1038"/>
      <c r="B75" s="1038"/>
      <c r="C75" s="1033"/>
      <c r="D75" s="1033"/>
      <c r="E75" s="1033"/>
      <c r="F75" s="1033"/>
      <c r="G75" s="1036"/>
      <c r="H75" s="1036"/>
      <c r="I75" s="1052" t="str">
        <f>[1]ANA!D20</f>
        <v>ANA-PALP bew-as 3</v>
      </c>
      <c r="J75" s="1038"/>
    </row>
    <row r="76" spans="1:10">
      <c r="A76" s="1038"/>
      <c r="B76" s="1038"/>
      <c r="C76" s="1033"/>
      <c r="D76" s="1033"/>
      <c r="E76" s="1033"/>
      <c r="F76" s="1033"/>
      <c r="G76" s="1036"/>
      <c r="H76" s="1036"/>
      <c r="I76" s="1052" t="str">
        <f>[1]ANA!D21</f>
        <v>ANA-PALP bew-as 4</v>
      </c>
      <c r="J76" s="1038"/>
    </row>
    <row r="77" spans="1:10">
      <c r="A77" s="1038"/>
      <c r="B77" s="1038"/>
      <c r="C77" s="1033">
        <v>8</v>
      </c>
      <c r="D77" s="1033">
        <v>8</v>
      </c>
      <c r="E77" s="1033"/>
      <c r="F77" s="1033"/>
      <c r="G77" s="1036"/>
      <c r="H77" s="1036" t="s">
        <v>4072</v>
      </c>
      <c r="I77" s="1052" t="str">
        <f>[1]ANA!E14</f>
        <v>ANA-PALP articulationes 1</v>
      </c>
      <c r="J77" s="1038" t="s">
        <v>4073</v>
      </c>
    </row>
    <row r="78" spans="1:10">
      <c r="A78" s="1038"/>
      <c r="B78" s="1038"/>
      <c r="C78" s="1033"/>
      <c r="D78" s="1033"/>
      <c r="E78" s="1033"/>
      <c r="F78" s="1033"/>
      <c r="G78" s="1036"/>
      <c r="H78" s="1036"/>
      <c r="I78" s="1052" t="str">
        <f>[1]ANA!E15</f>
        <v>ANA-PALP articulationes 2</v>
      </c>
      <c r="J78" s="1038"/>
    </row>
    <row r="79" spans="1:10">
      <c r="A79" s="1038"/>
      <c r="B79" s="1038"/>
      <c r="C79" s="1033"/>
      <c r="D79" s="1033"/>
      <c r="E79" s="1033"/>
      <c r="F79" s="1033"/>
      <c r="G79" s="1036"/>
      <c r="H79" s="1036"/>
      <c r="I79" s="1052" t="str">
        <f>[1]ANA!E16</f>
        <v>ANA-PALP articulationes 3</v>
      </c>
      <c r="J79" s="1038"/>
    </row>
    <row r="80" spans="1:10">
      <c r="A80" s="1038"/>
      <c r="B80" s="1038"/>
      <c r="C80" s="1033"/>
      <c r="D80" s="1033"/>
      <c r="E80" s="1033"/>
      <c r="F80" s="1033"/>
      <c r="G80" s="1036"/>
      <c r="H80" s="1036"/>
      <c r="I80" s="1052" t="str">
        <f>[1]ANA!E17</f>
        <v>ANA-PALP articulationes 4</v>
      </c>
      <c r="J80" s="1038"/>
    </row>
    <row r="81" spans="1:10">
      <c r="A81" s="1038"/>
      <c r="B81" s="1038"/>
      <c r="C81" s="1033"/>
      <c r="D81" s="1033"/>
      <c r="E81" s="1033"/>
      <c r="F81" s="1033"/>
      <c r="G81" s="1036"/>
      <c r="H81" s="1036"/>
      <c r="I81" s="1052" t="str">
        <f>[1]ANA!E18</f>
        <v>ANA-PALP articulationes 5</v>
      </c>
      <c r="J81" s="1038"/>
    </row>
    <row r="82" spans="1:10">
      <c r="A82" s="1038"/>
      <c r="B82" s="1038"/>
      <c r="C82" s="1033"/>
      <c r="D82" s="1033"/>
      <c r="E82" s="1033"/>
      <c r="F82" s="1033"/>
      <c r="G82" s="1036"/>
      <c r="H82" s="1036"/>
      <c r="I82" s="1052" t="str">
        <f>[1]ANA!E19</f>
        <v>ANA-PALP articulationes 6</v>
      </c>
      <c r="J82" s="1038"/>
    </row>
    <row r="83" spans="1:10">
      <c r="A83" s="1038"/>
      <c r="B83" s="1038"/>
      <c r="C83" s="1033"/>
      <c r="D83" s="1033"/>
      <c r="E83" s="1033"/>
      <c r="F83" s="1033"/>
      <c r="G83" s="1036"/>
      <c r="H83" s="1036"/>
      <c r="I83" s="1052" t="str">
        <f>[1]ANA!E20</f>
        <v>ANA-PALP articulationes 7</v>
      </c>
      <c r="J83" s="1038"/>
    </row>
    <row r="84" spans="1:10">
      <c r="A84" s="1038"/>
      <c r="B84" s="1038"/>
      <c r="C84" s="1033"/>
      <c r="D84" s="1033"/>
      <c r="E84" s="1033"/>
      <c r="F84" s="1033"/>
      <c r="G84" s="1036"/>
      <c r="H84" s="1036"/>
      <c r="I84" s="1052" t="str">
        <f>[1]ANA!E21</f>
        <v>ANA-PALP articulationes 8</v>
      </c>
      <c r="J84" s="1038"/>
    </row>
    <row r="85" spans="1:10">
      <c r="A85" s="1038"/>
      <c r="B85" s="1038"/>
      <c r="C85" s="1033">
        <v>8</v>
      </c>
      <c r="D85" s="1033">
        <v>8</v>
      </c>
      <c r="E85" s="1033"/>
      <c r="F85" s="1033"/>
      <c r="G85" s="1036"/>
      <c r="H85" s="1036" t="s">
        <v>4074</v>
      </c>
      <c r="I85" s="1052" t="str">
        <f>[1]ANA!F14</f>
        <v>ANA-PALP spieren 1</v>
      </c>
      <c r="J85" s="1038" t="s">
        <v>4075</v>
      </c>
    </row>
    <row r="86" spans="1:10">
      <c r="A86" s="1038"/>
      <c r="B86" s="1038"/>
      <c r="C86" s="1033"/>
      <c r="D86" s="1033"/>
      <c r="E86" s="1033"/>
      <c r="F86" s="1033"/>
      <c r="G86" s="1036"/>
      <c r="H86" s="1036"/>
      <c r="I86" s="1052" t="str">
        <f>[1]ANA!F15</f>
        <v>ANA-PALP spieren 2</v>
      </c>
      <c r="J86" s="1038"/>
    </row>
    <row r="87" spans="1:10">
      <c r="A87" s="1038"/>
      <c r="B87" s="1038"/>
      <c r="C87" s="1033"/>
      <c r="D87" s="1033"/>
      <c r="E87" s="1033"/>
      <c r="F87" s="1033"/>
      <c r="G87" s="1036"/>
      <c r="H87" s="1036"/>
      <c r="I87" s="1052" t="str">
        <f>[1]ANA!F16</f>
        <v>ANA-PALP spieren 3</v>
      </c>
      <c r="J87" s="1038"/>
    </row>
    <row r="88" spans="1:10">
      <c r="A88" s="1038"/>
      <c r="B88" s="1038"/>
      <c r="C88" s="1033"/>
      <c r="D88" s="1033"/>
      <c r="E88" s="1033"/>
      <c r="F88" s="1033"/>
      <c r="G88" s="1036"/>
      <c r="H88" s="1036"/>
      <c r="I88" s="1052" t="str">
        <f>[1]ANA!F17</f>
        <v>ANA-PALP spieren 4</v>
      </c>
      <c r="J88" s="1038"/>
    </row>
    <row r="89" spans="1:10">
      <c r="A89" s="1038"/>
      <c r="B89" s="1038"/>
      <c r="C89" s="1033"/>
      <c r="D89" s="1033"/>
      <c r="E89" s="1033"/>
      <c r="F89" s="1033"/>
      <c r="G89" s="1036"/>
      <c r="H89" s="1036"/>
      <c r="I89" s="1052" t="str">
        <f>[1]ANA!F18</f>
        <v>ANA-PALP spieren 5</v>
      </c>
      <c r="J89" s="1038"/>
    </row>
    <row r="90" spans="1:10">
      <c r="A90" s="1038"/>
      <c r="B90" s="1038"/>
      <c r="C90" s="1033"/>
      <c r="D90" s="1033"/>
      <c r="E90" s="1033"/>
      <c r="F90" s="1033"/>
      <c r="G90" s="1036"/>
      <c r="H90" s="1036"/>
      <c r="I90" s="1052" t="str">
        <f>[1]ANA!F19</f>
        <v>ANA-PALP spieren 6</v>
      </c>
      <c r="J90" s="1038"/>
    </row>
    <row r="91" spans="1:10">
      <c r="A91" s="1038"/>
      <c r="B91" s="1038"/>
      <c r="C91" s="1033"/>
      <c r="D91" s="1033"/>
      <c r="E91" s="1033"/>
      <c r="F91" s="1033"/>
      <c r="G91" s="1036"/>
      <c r="H91" s="1036"/>
      <c r="I91" s="1052" t="str">
        <f>[1]ANA!F20</f>
        <v>ANA-PALP spieren 7</v>
      </c>
      <c r="J91" s="1038"/>
    </row>
    <row r="92" spans="1:10">
      <c r="A92" s="1038"/>
      <c r="B92" s="1038"/>
      <c r="C92" s="1033"/>
      <c r="D92" s="1033"/>
      <c r="E92" s="1033"/>
      <c r="F92" s="1033"/>
      <c r="G92" s="1036"/>
      <c r="H92" s="1036"/>
      <c r="I92" s="1052" t="str">
        <f>[1]ANA!F21</f>
        <v>ANA-PALP spieren 8</v>
      </c>
      <c r="J92" s="1038"/>
    </row>
    <row r="93" spans="1:10">
      <c r="A93" s="1038"/>
      <c r="B93" s="1038"/>
      <c r="C93" s="1033"/>
      <c r="D93" s="1033"/>
      <c r="E93" s="1033"/>
      <c r="F93" s="1033"/>
      <c r="G93" s="1036"/>
      <c r="H93" s="1036" t="s">
        <v>1152</v>
      </c>
      <c r="I93" s="1052" t="str">
        <f>[1]ANA!G14</f>
        <v>ANA-PALP cranium 1</v>
      </c>
      <c r="J93" s="1038" t="s">
        <v>4076</v>
      </c>
    </row>
    <row r="94" spans="1:10">
      <c r="A94" s="1038"/>
      <c r="B94" s="1038"/>
      <c r="C94" s="1033">
        <v>8</v>
      </c>
      <c r="D94" s="1033">
        <v>8</v>
      </c>
      <c r="E94" s="1033"/>
      <c r="F94" s="1033"/>
      <c r="G94" s="1036"/>
      <c r="H94" s="1036"/>
      <c r="I94" s="1052" t="str">
        <f>[1]ANA!G15</f>
        <v>ANA-PALP cranium 2</v>
      </c>
      <c r="J94" s="1038"/>
    </row>
    <row r="95" spans="1:10">
      <c r="A95" s="1038"/>
      <c r="B95" s="1038"/>
      <c r="C95" s="1033"/>
      <c r="D95" s="1033"/>
      <c r="E95" s="1033"/>
      <c r="F95" s="1033"/>
      <c r="G95" s="1036"/>
      <c r="H95" s="1036"/>
      <c r="I95" s="1052" t="str">
        <f>[1]ANA!G16</f>
        <v>ANA-PALP cranium 3</v>
      </c>
      <c r="J95" s="1038"/>
    </row>
    <row r="96" spans="1:10">
      <c r="A96" s="1038"/>
      <c r="B96" s="1038"/>
      <c r="C96" s="1033"/>
      <c r="D96" s="1033"/>
      <c r="E96" s="1033"/>
      <c r="F96" s="1033"/>
      <c r="G96" s="1036"/>
      <c r="H96" s="1036"/>
      <c r="I96" s="1052" t="str">
        <f>[1]ANA!G17</f>
        <v>ANA-PALP cranium 4</v>
      </c>
      <c r="J96" s="1038"/>
    </row>
    <row r="97" spans="1:10">
      <c r="A97" s="1038"/>
      <c r="B97" s="1038"/>
      <c r="C97" s="1033"/>
      <c r="D97" s="1033"/>
      <c r="E97" s="1033"/>
      <c r="F97" s="1033"/>
      <c r="G97" s="1036"/>
      <c r="H97" s="1036"/>
      <c r="I97" s="1052" t="str">
        <f>[1]ANA!G18</f>
        <v>ANA-PALP cranium 5</v>
      </c>
      <c r="J97" s="1038"/>
    </row>
    <row r="98" spans="1:10">
      <c r="A98" s="1038"/>
      <c r="B98" s="1038"/>
      <c r="C98" s="1033"/>
      <c r="D98" s="1033"/>
      <c r="E98" s="1033"/>
      <c r="F98" s="1033"/>
      <c r="G98" s="1036"/>
      <c r="H98" s="1036"/>
      <c r="I98" s="1052" t="str">
        <f>[1]ANA!G19</f>
        <v>ANA-PALP cranium 6</v>
      </c>
      <c r="J98" s="1038"/>
    </row>
    <row r="99" spans="1:10">
      <c r="A99" s="1038"/>
      <c r="B99" s="1038"/>
      <c r="C99" s="1033"/>
      <c r="D99" s="1033"/>
      <c r="E99" s="1033"/>
      <c r="F99" s="1033"/>
      <c r="G99" s="1036"/>
      <c r="H99" s="1036"/>
      <c r="I99" s="1052" t="str">
        <f>[1]ANA!G20</f>
        <v>ANA-PALP cranium 7</v>
      </c>
      <c r="J99" s="1038"/>
    </row>
    <row r="100" spans="1:10">
      <c r="A100" s="1038"/>
      <c r="B100" s="1038"/>
      <c r="C100" s="1033"/>
      <c r="D100" s="1033"/>
      <c r="E100" s="1033"/>
      <c r="F100" s="1033"/>
      <c r="G100" s="1036"/>
      <c r="H100" s="1036"/>
      <c r="I100" s="1052" t="str">
        <f>[1]ANA!G21</f>
        <v>ANA-PALP cranium 8</v>
      </c>
      <c r="J100" s="1038"/>
    </row>
    <row r="101" spans="1:10">
      <c r="A101" s="1038"/>
      <c r="B101" s="1038"/>
      <c r="C101" s="1033">
        <v>8</v>
      </c>
      <c r="D101" s="1033">
        <v>8</v>
      </c>
      <c r="E101" s="1033"/>
      <c r="F101" s="1033"/>
      <c r="G101" s="1036"/>
      <c r="H101" s="1036" t="s">
        <v>4077</v>
      </c>
      <c r="I101" s="1052" t="str">
        <f>[1]ANA!H14</f>
        <v>ANA-PALP art &amp; musc 1</v>
      </c>
      <c r="J101" s="1038" t="s">
        <v>4078</v>
      </c>
    </row>
    <row r="102" spans="1:10">
      <c r="A102" s="1038"/>
      <c r="B102" s="1038"/>
      <c r="C102" s="1033"/>
      <c r="D102" s="1033"/>
      <c r="E102" s="1033"/>
      <c r="F102" s="1033"/>
      <c r="G102" s="1036"/>
      <c r="H102" s="1036"/>
      <c r="I102" s="1052" t="str">
        <f>[1]ANA!H15</f>
        <v>ANA-PALP art &amp; musc 2</v>
      </c>
      <c r="J102" s="1038"/>
    </row>
    <row r="103" spans="1:10">
      <c r="A103" s="1038"/>
      <c r="B103" s="1038"/>
      <c r="C103" s="1033"/>
      <c r="D103" s="1033"/>
      <c r="E103" s="1033"/>
      <c r="F103" s="1033"/>
      <c r="G103" s="1036"/>
      <c r="H103" s="1036"/>
      <c r="I103" s="1052" t="str">
        <f>[1]ANA!H16</f>
        <v>ANA-PALP art &amp; musc 3</v>
      </c>
      <c r="J103" s="1038"/>
    </row>
    <row r="104" spans="1:10">
      <c r="A104" s="1038"/>
      <c r="B104" s="1038"/>
      <c r="C104" s="1033"/>
      <c r="D104" s="1033"/>
      <c r="E104" s="1033"/>
      <c r="F104" s="1033"/>
      <c r="G104" s="1036"/>
      <c r="H104" s="1036"/>
      <c r="I104" s="1052" t="str">
        <f>[1]ANA!H17</f>
        <v>ANA-PALP art &amp; musc 4</v>
      </c>
      <c r="J104" s="1038"/>
    </row>
    <row r="105" spans="1:10">
      <c r="A105" s="1038"/>
      <c r="B105" s="1038"/>
      <c r="C105" s="1033"/>
      <c r="D105" s="1033"/>
      <c r="E105" s="1033"/>
      <c r="F105" s="1033"/>
      <c r="G105" s="1036"/>
      <c r="H105" s="1036"/>
      <c r="I105" s="1052" t="str">
        <f>[1]ANA!H18</f>
        <v>ANA-PALP art &amp; musc 5</v>
      </c>
      <c r="J105" s="1038"/>
    </row>
    <row r="106" spans="1:10">
      <c r="A106" s="1038"/>
      <c r="B106" s="1038"/>
      <c r="C106" s="1033"/>
      <c r="D106" s="1033"/>
      <c r="E106" s="1033"/>
      <c r="F106" s="1033"/>
      <c r="G106" s="1036"/>
      <c r="H106" s="1036"/>
      <c r="I106" s="1052" t="str">
        <f>[1]ANA!H19</f>
        <v>ANA-PALP art &amp; musc 6</v>
      </c>
      <c r="J106" s="1038"/>
    </row>
    <row r="107" spans="1:10">
      <c r="A107" s="1038"/>
      <c r="B107" s="1038"/>
      <c r="C107" s="1033"/>
      <c r="D107" s="1033"/>
      <c r="E107" s="1033"/>
      <c r="F107" s="1033"/>
      <c r="G107" s="1036"/>
      <c r="H107" s="1036"/>
      <c r="I107" s="1052" t="str">
        <f>[1]ANA!H20</f>
        <v>ANA-PALP art &amp; musc 7</v>
      </c>
      <c r="J107" s="1038"/>
    </row>
    <row r="108" spans="1:10">
      <c r="A108" s="1038"/>
      <c r="B108" s="1038"/>
      <c r="C108" s="1033"/>
      <c r="D108" s="1033"/>
      <c r="E108" s="1033"/>
      <c r="F108" s="1033"/>
      <c r="G108" s="1036"/>
      <c r="H108" s="1036"/>
      <c r="I108" s="1052" t="str">
        <f>[1]ANA!H21</f>
        <v>ANA-PALP art &amp; musc 8</v>
      </c>
      <c r="J108" s="1038"/>
    </row>
    <row r="109" spans="1:10">
      <c r="B109" s="1049">
        <f t="shared" ref="B109:C109" si="0">SUM(B53:B108)</f>
        <v>0</v>
      </c>
      <c r="C109" s="1049">
        <f t="shared" si="0"/>
        <v>56</v>
      </c>
      <c r="D109" s="1049">
        <f>SUM(D53:D108)</f>
        <v>56</v>
      </c>
      <c r="E109" s="1050"/>
      <c r="F109" s="1050"/>
      <c r="G109" s="1050"/>
      <c r="H109" s="1050"/>
      <c r="I109" s="1051"/>
      <c r="J109" s="1051"/>
    </row>
    <row r="110" spans="1:10">
      <c r="I110" s="1051"/>
      <c r="J110" s="1051"/>
    </row>
    <row r="111" spans="1:10">
      <c r="I111" s="1051"/>
      <c r="J111" s="1051"/>
    </row>
    <row r="112" spans="1:10">
      <c r="I112" s="1051"/>
      <c r="J112" s="1051"/>
    </row>
    <row r="113" spans="9:10">
      <c r="I113" s="1051"/>
      <c r="J113" s="1051"/>
    </row>
    <row r="114" spans="9:10">
      <c r="I114" s="1051"/>
      <c r="J114" s="1051"/>
    </row>
    <row r="115" spans="9:10">
      <c r="I115" s="1051"/>
      <c r="J115" s="1051"/>
    </row>
    <row r="116" spans="9:10">
      <c r="I116" s="1051"/>
      <c r="J116" s="1051"/>
    </row>
    <row r="117" spans="9:10">
      <c r="I117" s="1051"/>
      <c r="J117" s="1051"/>
    </row>
    <row r="118" spans="9:10">
      <c r="I118" s="1051"/>
      <c r="J118" s="1051"/>
    </row>
    <row r="119" spans="9:10">
      <c r="I119" s="1051"/>
      <c r="J119" s="1051"/>
    </row>
    <row r="120" spans="9:10">
      <c r="I120" s="1051"/>
      <c r="J120" s="1051"/>
    </row>
    <row r="121" spans="9:10">
      <c r="I121" s="1051"/>
      <c r="J121" s="1051"/>
    </row>
    <row r="122" spans="9:10">
      <c r="I122" s="1051"/>
      <c r="J122" s="1051"/>
    </row>
    <row r="123" spans="9:10">
      <c r="I123" s="1051"/>
      <c r="J123" s="1051"/>
    </row>
    <row r="124" spans="9:10">
      <c r="I124" s="1051"/>
      <c r="J124" s="1051"/>
    </row>
    <row r="125" spans="9:10">
      <c r="I125" s="1051"/>
      <c r="J125" s="1051"/>
    </row>
    <row r="126" spans="9:10">
      <c r="I126" s="1051"/>
      <c r="J126" s="1051"/>
    </row>
    <row r="127" spans="9:10">
      <c r="I127" s="1051"/>
      <c r="J127" s="1051"/>
    </row>
    <row r="128" spans="9:10">
      <c r="I128" s="1051"/>
      <c r="J128" s="1051"/>
    </row>
    <row r="129" spans="9:10">
      <c r="I129" s="1051"/>
      <c r="J129" s="1051"/>
    </row>
    <row r="130" spans="9:10">
      <c r="I130" s="1051"/>
      <c r="J130" s="1051"/>
    </row>
    <row r="131" spans="9:10">
      <c r="I131" s="1051"/>
      <c r="J131" s="1051"/>
    </row>
    <row r="132" spans="9:10">
      <c r="I132" s="1051"/>
      <c r="J132" s="1051"/>
    </row>
    <row r="133" spans="9:10">
      <c r="I133" s="1051"/>
      <c r="J133" s="1051"/>
    </row>
    <row r="134" spans="9:10">
      <c r="I134" s="1051"/>
      <c r="J134" s="1051"/>
    </row>
    <row r="135" spans="9:10">
      <c r="I135" s="1051"/>
      <c r="J135" s="1051"/>
    </row>
    <row r="136" spans="9:10">
      <c r="I136" s="1051"/>
      <c r="J136" s="1051"/>
    </row>
    <row r="137" spans="9:10">
      <c r="I137" s="1051"/>
      <c r="J137" s="1051"/>
    </row>
    <row r="138" spans="9:10">
      <c r="I138" s="1051"/>
      <c r="J138" s="1051"/>
    </row>
    <row r="139" spans="9:10">
      <c r="I139" s="1051"/>
      <c r="J139" s="1051"/>
    </row>
    <row r="140" spans="9:10">
      <c r="I140" s="1051"/>
      <c r="J140" s="1051"/>
    </row>
    <row r="141" spans="9:10">
      <c r="I141" s="1051"/>
      <c r="J141" s="1051"/>
    </row>
    <row r="142" spans="9:10">
      <c r="I142" s="1051"/>
      <c r="J142" s="1051"/>
    </row>
    <row r="143" spans="9:10">
      <c r="I143" s="1051"/>
      <c r="J143" s="1051"/>
    </row>
    <row r="144" spans="9:10">
      <c r="I144" s="1051"/>
      <c r="J144" s="1051"/>
    </row>
    <row r="145" spans="9:10">
      <c r="I145" s="1051"/>
      <c r="J145" s="1051"/>
    </row>
    <row r="146" spans="9:10">
      <c r="I146" s="1051"/>
      <c r="J146" s="1051"/>
    </row>
    <row r="147" spans="9:10">
      <c r="I147" s="1051"/>
      <c r="J147" s="1051"/>
    </row>
    <row r="148" spans="9:10">
      <c r="I148" s="1051"/>
      <c r="J148" s="1051"/>
    </row>
    <row r="149" spans="9:10">
      <c r="I149" s="1051"/>
      <c r="J149" s="1051"/>
    </row>
    <row r="150" spans="9:10">
      <c r="I150" s="1051"/>
      <c r="J150" s="1051"/>
    </row>
    <row r="151" spans="9:10">
      <c r="I151" s="1051"/>
      <c r="J151" s="1051"/>
    </row>
    <row r="152" spans="9:10">
      <c r="I152" s="1051"/>
      <c r="J152" s="1051"/>
    </row>
    <row r="153" spans="9:10">
      <c r="I153" s="1051"/>
      <c r="J153" s="1051"/>
    </row>
    <row r="154" spans="9:10">
      <c r="I154" s="1051"/>
      <c r="J154" s="1051"/>
    </row>
    <row r="155" spans="9:10">
      <c r="I155" s="1051"/>
      <c r="J155" s="1051"/>
    </row>
    <row r="156" spans="9:10">
      <c r="I156" s="1051"/>
      <c r="J156" s="1051"/>
    </row>
    <row r="157" spans="9:10">
      <c r="I157" s="1051"/>
      <c r="J157" s="1051"/>
    </row>
    <row r="158" spans="9:10">
      <c r="I158" s="1051"/>
      <c r="J158" s="1051"/>
    </row>
    <row r="159" spans="9:10">
      <c r="I159" s="1051"/>
      <c r="J159" s="1051"/>
    </row>
    <row r="160" spans="9:10">
      <c r="I160" s="1051"/>
      <c r="J160" s="1051"/>
    </row>
    <row r="161" spans="9:10">
      <c r="I161" s="1051"/>
      <c r="J161" s="1051"/>
    </row>
    <row r="162" spans="9:10">
      <c r="I162" s="1051"/>
      <c r="J162" s="1051"/>
    </row>
    <row r="163" spans="9:10">
      <c r="I163" s="1051"/>
      <c r="J163" s="1051"/>
    </row>
    <row r="164" spans="9:10">
      <c r="I164" s="1051"/>
      <c r="J164" s="1051"/>
    </row>
    <row r="165" spans="9:10">
      <c r="I165" s="1051"/>
      <c r="J165" s="1051"/>
    </row>
    <row r="166" spans="9:10">
      <c r="I166" s="1051"/>
      <c r="J166" s="1051"/>
    </row>
    <row r="167" spans="9:10">
      <c r="I167" s="1051"/>
      <c r="J167" s="1051"/>
    </row>
    <row r="168" spans="9:10">
      <c r="I168" s="1051"/>
      <c r="J168" s="1051"/>
    </row>
    <row r="169" spans="9:10">
      <c r="I169" s="1051"/>
      <c r="J169" s="1051"/>
    </row>
    <row r="170" spans="9:10">
      <c r="I170" s="1051"/>
      <c r="J170" s="1051"/>
    </row>
    <row r="171" spans="9:10">
      <c r="I171" s="1051"/>
      <c r="J171" s="1051"/>
    </row>
    <row r="172" spans="9:10">
      <c r="I172" s="1051"/>
      <c r="J172" s="1051"/>
    </row>
    <row r="173" spans="9:10">
      <c r="I173" s="1051"/>
      <c r="J173" s="1051"/>
    </row>
    <row r="174" spans="9:10">
      <c r="I174" s="1051"/>
      <c r="J174" s="1051"/>
    </row>
    <row r="175" spans="9:10">
      <c r="I175" s="1051"/>
      <c r="J175" s="1051"/>
    </row>
    <row r="176" spans="9:10">
      <c r="I176" s="1051"/>
      <c r="J176" s="1051"/>
    </row>
    <row r="177" spans="9:10">
      <c r="I177" s="1051"/>
      <c r="J177" s="1051"/>
    </row>
    <row r="178" spans="9:10">
      <c r="I178" s="1051"/>
      <c r="J178" s="1051"/>
    </row>
    <row r="179" spans="9:10">
      <c r="I179" s="1051"/>
      <c r="J179" s="1051"/>
    </row>
    <row r="180" spans="9:10">
      <c r="I180" s="1051"/>
      <c r="J180" s="1051"/>
    </row>
    <row r="181" spans="9:10">
      <c r="I181" s="1051"/>
      <c r="J181" s="1051"/>
    </row>
    <row r="182" spans="9:10">
      <c r="I182" s="1051"/>
      <c r="J182" s="1051"/>
    </row>
    <row r="183" spans="9:10">
      <c r="I183" s="1051"/>
      <c r="J183" s="1051"/>
    </row>
    <row r="184" spans="9:10">
      <c r="I184" s="1051"/>
      <c r="J184" s="1051"/>
    </row>
    <row r="185" spans="9:10">
      <c r="I185" s="1051"/>
      <c r="J185" s="1051"/>
    </row>
    <row r="186" spans="9:10">
      <c r="I186" s="1051"/>
      <c r="J186" s="1051"/>
    </row>
    <row r="187" spans="9:10">
      <c r="I187" s="1051"/>
      <c r="J187" s="1051"/>
    </row>
    <row r="188" spans="9:10">
      <c r="I188" s="1051"/>
      <c r="J188" s="1051"/>
    </row>
    <row r="189" spans="9:10">
      <c r="I189" s="1051"/>
      <c r="J189" s="1051"/>
    </row>
    <row r="190" spans="9:10">
      <c r="I190" s="1051"/>
      <c r="J190" s="1051"/>
    </row>
    <row r="191" spans="9:10">
      <c r="I191" s="1051"/>
      <c r="J191" s="1051"/>
    </row>
    <row r="192" spans="9:10">
      <c r="I192" s="1051"/>
      <c r="J192" s="1051"/>
    </row>
    <row r="193" spans="9:10">
      <c r="I193" s="1051"/>
      <c r="J193" s="1051"/>
    </row>
    <row r="194" spans="9:10">
      <c r="I194" s="1051"/>
      <c r="J194" s="1051"/>
    </row>
    <row r="195" spans="9:10">
      <c r="I195" s="1051"/>
      <c r="J195" s="1051"/>
    </row>
    <row r="196" spans="9:10">
      <c r="I196" s="1051"/>
      <c r="J196" s="1051"/>
    </row>
    <row r="197" spans="9:10">
      <c r="I197" s="1051"/>
      <c r="J197" s="1051"/>
    </row>
    <row r="198" spans="9:10">
      <c r="I198" s="1051"/>
      <c r="J198" s="1051"/>
    </row>
    <row r="199" spans="9:10">
      <c r="I199" s="1051"/>
      <c r="J199" s="1051"/>
    </row>
    <row r="200" spans="9:10">
      <c r="I200" s="1051"/>
      <c r="J200" s="1051"/>
    </row>
    <row r="201" spans="9:10">
      <c r="I201" s="1051"/>
      <c r="J201" s="1051"/>
    </row>
    <row r="202" spans="9:10">
      <c r="I202" s="1051"/>
      <c r="J202" s="1051"/>
    </row>
    <row r="203" spans="9:10">
      <c r="I203" s="1051"/>
      <c r="J203" s="1051"/>
    </row>
    <row r="204" spans="9:10">
      <c r="I204" s="1051"/>
      <c r="J204" s="1051"/>
    </row>
    <row r="205" spans="9:10">
      <c r="I205" s="1051"/>
      <c r="J205" s="1051"/>
    </row>
    <row r="206" spans="9:10">
      <c r="I206" s="1051"/>
      <c r="J206" s="1051"/>
    </row>
    <row r="207" spans="9:10">
      <c r="I207" s="1051"/>
      <c r="J207" s="1051"/>
    </row>
    <row r="208" spans="9:10">
      <c r="I208" s="1051"/>
      <c r="J208" s="1051"/>
    </row>
    <row r="209" spans="9:10">
      <c r="I209" s="1051"/>
      <c r="J209" s="1051"/>
    </row>
    <row r="210" spans="9:10">
      <c r="I210" s="1051"/>
      <c r="J210" s="1051"/>
    </row>
    <row r="211" spans="9:10">
      <c r="I211" s="1051"/>
      <c r="J211" s="1051"/>
    </row>
    <row r="212" spans="9:10">
      <c r="I212" s="1051"/>
      <c r="J212" s="1051"/>
    </row>
    <row r="213" spans="9:10">
      <c r="I213" s="1051"/>
      <c r="J213" s="1051"/>
    </row>
    <row r="214" spans="9:10">
      <c r="I214" s="1051"/>
      <c r="J214" s="1051"/>
    </row>
    <row r="215" spans="9:10">
      <c r="I215" s="1051"/>
      <c r="J215" s="1051"/>
    </row>
    <row r="216" spans="9:10">
      <c r="I216" s="1051"/>
      <c r="J216" s="1051"/>
    </row>
    <row r="217" spans="9:10">
      <c r="I217" s="1051"/>
      <c r="J217" s="1051"/>
    </row>
    <row r="218" spans="9:10">
      <c r="I218" s="1051"/>
      <c r="J218" s="1051"/>
    </row>
    <row r="219" spans="9:10">
      <c r="I219" s="1051"/>
      <c r="J219" s="1051"/>
    </row>
    <row r="220" spans="9:10">
      <c r="I220" s="1051"/>
      <c r="J220" s="1051"/>
    </row>
    <row r="221" spans="9:10">
      <c r="I221" s="1051"/>
      <c r="J221" s="1051"/>
    </row>
    <row r="222" spans="9:10">
      <c r="I222" s="1051"/>
      <c r="J222" s="1051"/>
    </row>
    <row r="223" spans="9:10">
      <c r="I223" s="1051"/>
      <c r="J223" s="1051"/>
    </row>
    <row r="224" spans="9:10">
      <c r="I224" s="1051"/>
      <c r="J224" s="1051"/>
    </row>
    <row r="225" spans="9:10">
      <c r="I225" s="1051"/>
      <c r="J225" s="1051"/>
    </row>
    <row r="226" spans="9:10">
      <c r="I226" s="1051"/>
      <c r="J226" s="1051"/>
    </row>
    <row r="227" spans="9:10">
      <c r="I227" s="1051"/>
      <c r="J227" s="1051"/>
    </row>
    <row r="228" spans="9:10">
      <c r="I228" s="1051"/>
      <c r="J228" s="1051"/>
    </row>
    <row r="229" spans="9:10">
      <c r="I229" s="1051"/>
      <c r="J229" s="1051"/>
    </row>
    <row r="230" spans="9:10">
      <c r="I230" s="1051"/>
      <c r="J230" s="1051"/>
    </row>
    <row r="231" spans="9:10">
      <c r="I231" s="1051"/>
      <c r="J231" s="1051"/>
    </row>
    <row r="232" spans="9:10">
      <c r="I232" s="1051"/>
      <c r="J232" s="1051"/>
    </row>
    <row r="233" spans="9:10">
      <c r="I233" s="1051"/>
      <c r="J233" s="1051"/>
    </row>
    <row r="234" spans="9:10">
      <c r="I234" s="1051"/>
      <c r="J234" s="1051"/>
    </row>
    <row r="235" spans="9:10">
      <c r="I235" s="1051"/>
      <c r="J235" s="1051"/>
    </row>
    <row r="236" spans="9:10">
      <c r="I236" s="1051"/>
      <c r="J236" s="1051"/>
    </row>
    <row r="237" spans="9:10">
      <c r="I237" s="1051"/>
      <c r="J237" s="1051"/>
    </row>
    <row r="238" spans="9:10">
      <c r="I238" s="1051"/>
      <c r="J238" s="1051"/>
    </row>
    <row r="239" spans="9:10">
      <c r="I239" s="1051"/>
      <c r="J239" s="1051"/>
    </row>
    <row r="240" spans="9:10">
      <c r="I240" s="1051"/>
      <c r="J240" s="1051"/>
    </row>
    <row r="241" spans="9:10">
      <c r="I241" s="1051"/>
      <c r="J241" s="1051"/>
    </row>
    <row r="242" spans="9:10">
      <c r="I242" s="1051"/>
      <c r="J242" s="1051"/>
    </row>
    <row r="243" spans="9:10">
      <c r="I243" s="1051"/>
      <c r="J243" s="1051"/>
    </row>
    <row r="244" spans="9:10">
      <c r="I244" s="1051"/>
      <c r="J244" s="1051"/>
    </row>
    <row r="245" spans="9:10">
      <c r="I245" s="1051"/>
      <c r="J245" s="1051"/>
    </row>
    <row r="246" spans="9:10">
      <c r="I246" s="1051"/>
      <c r="J246" s="1051"/>
    </row>
    <row r="247" spans="9:10">
      <c r="I247" s="1051"/>
      <c r="J247" s="1051"/>
    </row>
    <row r="248" spans="9:10">
      <c r="I248" s="1051"/>
      <c r="J248" s="1051"/>
    </row>
    <row r="249" spans="9:10">
      <c r="I249" s="1051"/>
      <c r="J249" s="1051"/>
    </row>
    <row r="250" spans="9:10">
      <c r="I250" s="1051"/>
      <c r="J250" s="1051"/>
    </row>
    <row r="251" spans="9:10">
      <c r="I251" s="1051"/>
      <c r="J251" s="1051"/>
    </row>
    <row r="252" spans="9:10">
      <c r="I252" s="1051"/>
      <c r="J252" s="1051"/>
    </row>
    <row r="253" spans="9:10">
      <c r="I253" s="1051"/>
      <c r="J253" s="1051"/>
    </row>
    <row r="254" spans="9:10">
      <c r="I254" s="1051"/>
      <c r="J254" s="1051"/>
    </row>
    <row r="255" spans="9:10">
      <c r="I255" s="1051"/>
      <c r="J255" s="1051"/>
    </row>
    <row r="256" spans="9:10">
      <c r="I256" s="1051"/>
      <c r="J256" s="1051"/>
    </row>
    <row r="257" spans="9:10">
      <c r="I257" s="1051"/>
      <c r="J257" s="1051"/>
    </row>
    <row r="258" spans="9:10">
      <c r="I258" s="1051"/>
      <c r="J258" s="1051"/>
    </row>
    <row r="259" spans="9:10">
      <c r="I259" s="1051"/>
      <c r="J259" s="1051"/>
    </row>
    <row r="260" spans="9:10">
      <c r="I260" s="1051"/>
      <c r="J260" s="1051"/>
    </row>
    <row r="261" spans="9:10">
      <c r="I261" s="1051"/>
      <c r="J261" s="1051"/>
    </row>
    <row r="262" spans="9:10">
      <c r="I262" s="1051"/>
      <c r="J262" s="1051"/>
    </row>
    <row r="263" spans="9:10">
      <c r="I263" s="1051"/>
      <c r="J263" s="1051"/>
    </row>
    <row r="264" spans="9:10">
      <c r="I264" s="1051"/>
      <c r="J264" s="1051"/>
    </row>
    <row r="265" spans="9:10">
      <c r="I265" s="1051"/>
      <c r="J265" s="1051"/>
    </row>
    <row r="266" spans="9:10">
      <c r="I266" s="1051"/>
      <c r="J266" s="1051"/>
    </row>
    <row r="267" spans="9:10">
      <c r="I267" s="1051"/>
      <c r="J267" s="1051"/>
    </row>
    <row r="268" spans="9:10">
      <c r="I268" s="1051"/>
      <c r="J268" s="1051"/>
    </row>
    <row r="269" spans="9:10">
      <c r="I269" s="1051"/>
      <c r="J269" s="1051"/>
    </row>
    <row r="270" spans="9:10">
      <c r="I270" s="1051"/>
      <c r="J270" s="1051"/>
    </row>
    <row r="271" spans="9:10">
      <c r="I271" s="1051"/>
      <c r="J271" s="1051"/>
    </row>
    <row r="272" spans="9:10">
      <c r="I272" s="1051"/>
      <c r="J272" s="1051"/>
    </row>
    <row r="273" spans="9:10">
      <c r="I273" s="1051"/>
      <c r="J273" s="1051"/>
    </row>
    <row r="274" spans="9:10">
      <c r="I274" s="1051"/>
      <c r="J274" s="1051"/>
    </row>
    <row r="275" spans="9:10">
      <c r="I275" s="1051"/>
      <c r="J275" s="1051"/>
    </row>
    <row r="276" spans="9:10">
      <c r="I276" s="1051"/>
      <c r="J276" s="1051"/>
    </row>
    <row r="277" spans="9:10">
      <c r="I277" s="1051"/>
      <c r="J277" s="1051"/>
    </row>
    <row r="278" spans="9:10">
      <c r="I278" s="1051"/>
      <c r="J278" s="1051"/>
    </row>
    <row r="279" spans="9:10">
      <c r="I279" s="1051"/>
      <c r="J279" s="1051"/>
    </row>
    <row r="280" spans="9:10">
      <c r="I280" s="1051"/>
      <c r="J280" s="1051"/>
    </row>
    <row r="281" spans="9:10">
      <c r="I281" s="1051"/>
      <c r="J281" s="1051"/>
    </row>
    <row r="282" spans="9:10">
      <c r="I282" s="1051"/>
      <c r="J282" s="1051"/>
    </row>
    <row r="283" spans="9:10">
      <c r="I283" s="1051"/>
      <c r="J283" s="1051"/>
    </row>
    <row r="284" spans="9:10">
      <c r="I284" s="1051"/>
      <c r="J284" s="1051"/>
    </row>
    <row r="285" spans="9:10">
      <c r="I285" s="1051"/>
      <c r="J285" s="1051"/>
    </row>
    <row r="286" spans="9:10">
      <c r="I286" s="1051"/>
      <c r="J286" s="1051"/>
    </row>
    <row r="287" spans="9:10">
      <c r="I287" s="1051"/>
      <c r="J287" s="1051"/>
    </row>
    <row r="288" spans="9:10">
      <c r="I288" s="1051"/>
      <c r="J288" s="1051"/>
    </row>
    <row r="289" spans="9:10">
      <c r="I289" s="1051"/>
      <c r="J289" s="1051"/>
    </row>
    <row r="290" spans="9:10">
      <c r="I290" s="1051"/>
      <c r="J290" s="1051"/>
    </row>
    <row r="291" spans="9:10">
      <c r="I291" s="1051"/>
      <c r="J291" s="1051"/>
    </row>
    <row r="292" spans="9:10">
      <c r="I292" s="1051"/>
      <c r="J292" s="1051"/>
    </row>
    <row r="293" spans="9:10">
      <c r="I293" s="1051"/>
      <c r="J293" s="1051"/>
    </row>
    <row r="294" spans="9:10">
      <c r="I294" s="1051"/>
      <c r="J294" s="1051"/>
    </row>
    <row r="295" spans="9:10">
      <c r="I295" s="1051"/>
      <c r="J295" s="1051"/>
    </row>
    <row r="296" spans="9:10">
      <c r="I296" s="1051"/>
      <c r="J296" s="1051"/>
    </row>
    <row r="297" spans="9:10">
      <c r="I297" s="1051"/>
      <c r="J297" s="1051"/>
    </row>
    <row r="298" spans="9:10">
      <c r="I298" s="1051"/>
      <c r="J298" s="1051"/>
    </row>
    <row r="299" spans="9:10">
      <c r="I299" s="1051"/>
      <c r="J299" s="1051"/>
    </row>
    <row r="300" spans="9:10">
      <c r="I300" s="1051"/>
      <c r="J300" s="1051"/>
    </row>
    <row r="301" spans="9:10">
      <c r="I301" s="1051"/>
      <c r="J301" s="1051"/>
    </row>
    <row r="302" spans="9:10">
      <c r="I302" s="1051"/>
      <c r="J302" s="1051"/>
    </row>
    <row r="303" spans="9:10">
      <c r="I303" s="1051"/>
      <c r="J303" s="1051"/>
    </row>
    <row r="304" spans="9:10">
      <c r="I304" s="1051"/>
      <c r="J304" s="1051"/>
    </row>
    <row r="305" spans="9:10">
      <c r="I305" s="1051"/>
      <c r="J305" s="1051"/>
    </row>
    <row r="306" spans="9:10">
      <c r="I306" s="1051"/>
      <c r="J306" s="1051"/>
    </row>
    <row r="307" spans="9:10">
      <c r="I307" s="1051"/>
      <c r="J307" s="1051"/>
    </row>
    <row r="308" spans="9:10">
      <c r="I308" s="1051"/>
      <c r="J308" s="1051"/>
    </row>
    <row r="309" spans="9:10">
      <c r="I309" s="1051"/>
      <c r="J309" s="1051"/>
    </row>
    <row r="310" spans="9:10">
      <c r="I310" s="1051"/>
      <c r="J310" s="1051"/>
    </row>
    <row r="311" spans="9:10">
      <c r="I311" s="1051"/>
      <c r="J311" s="1051"/>
    </row>
    <row r="312" spans="9:10">
      <c r="I312" s="1051"/>
      <c r="J312" s="1051"/>
    </row>
    <row r="313" spans="9:10">
      <c r="I313" s="1051"/>
      <c r="J313" s="1051"/>
    </row>
    <row r="314" spans="9:10">
      <c r="I314" s="1051"/>
      <c r="J314" s="1051"/>
    </row>
    <row r="315" spans="9:10">
      <c r="I315" s="1051"/>
      <c r="J315" s="1051"/>
    </row>
    <row r="316" spans="9:10">
      <c r="I316" s="1051"/>
      <c r="J316" s="1051"/>
    </row>
    <row r="317" spans="9:10">
      <c r="I317" s="1051"/>
      <c r="J317" s="1051"/>
    </row>
    <row r="318" spans="9:10">
      <c r="I318" s="1051"/>
      <c r="J318" s="1051"/>
    </row>
    <row r="319" spans="9:10">
      <c r="I319" s="1051"/>
      <c r="J319" s="1051"/>
    </row>
    <row r="320" spans="9:10">
      <c r="I320" s="1051"/>
      <c r="J320" s="1051"/>
    </row>
    <row r="321" spans="9:10">
      <c r="I321" s="1051"/>
      <c r="J321" s="1051"/>
    </row>
    <row r="322" spans="9:10">
      <c r="I322" s="1051"/>
      <c r="J322" s="1051"/>
    </row>
    <row r="323" spans="9:10">
      <c r="I323" s="1051"/>
      <c r="J323" s="1051"/>
    </row>
    <row r="324" spans="9:10">
      <c r="I324" s="1051"/>
      <c r="J324" s="1051"/>
    </row>
    <row r="325" spans="9:10">
      <c r="I325" s="1051"/>
      <c r="J325" s="1051"/>
    </row>
    <row r="326" spans="9:10">
      <c r="I326" s="1051"/>
      <c r="J326" s="1051"/>
    </row>
    <row r="327" spans="9:10">
      <c r="I327" s="1051"/>
      <c r="J327" s="1051"/>
    </row>
    <row r="328" spans="9:10">
      <c r="I328" s="1051"/>
      <c r="J328" s="1051"/>
    </row>
    <row r="329" spans="9:10">
      <c r="I329" s="1051"/>
      <c r="J329" s="1051"/>
    </row>
    <row r="330" spans="9:10">
      <c r="I330" s="1051"/>
      <c r="J330" s="1051"/>
    </row>
    <row r="331" spans="9:10">
      <c r="I331" s="1051"/>
      <c r="J331" s="1051"/>
    </row>
    <row r="332" spans="9:10">
      <c r="I332" s="1051"/>
      <c r="J332" s="1051"/>
    </row>
    <row r="333" spans="9:10">
      <c r="I333" s="1051"/>
      <c r="J333" s="1051"/>
    </row>
    <row r="334" spans="9:10">
      <c r="I334" s="1051"/>
      <c r="J334" s="1051"/>
    </row>
    <row r="335" spans="9:10">
      <c r="I335" s="1051"/>
      <c r="J335" s="1051"/>
    </row>
    <row r="336" spans="9:10">
      <c r="I336" s="1051"/>
      <c r="J336" s="1051"/>
    </row>
    <row r="337" spans="9:10">
      <c r="I337" s="1051"/>
      <c r="J337" s="1051"/>
    </row>
    <row r="338" spans="9:10">
      <c r="I338" s="1051"/>
      <c r="J338" s="1051"/>
    </row>
    <row r="339" spans="9:10">
      <c r="I339" s="1051"/>
      <c r="J339" s="1051"/>
    </row>
    <row r="340" spans="9:10">
      <c r="I340" s="1051"/>
      <c r="J340" s="1051"/>
    </row>
    <row r="341" spans="9:10">
      <c r="I341" s="1051"/>
      <c r="J341" s="1051"/>
    </row>
    <row r="342" spans="9:10">
      <c r="I342" s="1051"/>
      <c r="J342" s="1051"/>
    </row>
    <row r="343" spans="9:10">
      <c r="I343" s="1051"/>
      <c r="J343" s="1051"/>
    </row>
    <row r="344" spans="9:10">
      <c r="I344" s="1051"/>
      <c r="J344" s="1051"/>
    </row>
    <row r="345" spans="9:10">
      <c r="I345" s="1051"/>
      <c r="J345" s="1051"/>
    </row>
    <row r="346" spans="9:10">
      <c r="I346" s="1051"/>
      <c r="J346" s="1051"/>
    </row>
    <row r="347" spans="9:10">
      <c r="I347" s="1051"/>
      <c r="J347" s="1051"/>
    </row>
    <row r="348" spans="9:10">
      <c r="I348" s="1051"/>
      <c r="J348" s="1051"/>
    </row>
    <row r="349" spans="9:10">
      <c r="I349" s="1051"/>
      <c r="J349" s="1051"/>
    </row>
    <row r="350" spans="9:10">
      <c r="I350" s="1051"/>
      <c r="J350" s="1051"/>
    </row>
    <row r="351" spans="9:10">
      <c r="I351" s="1051"/>
      <c r="J351" s="1051"/>
    </row>
    <row r="352" spans="9:10">
      <c r="I352" s="1051"/>
      <c r="J352" s="1051"/>
    </row>
    <row r="353" spans="9:10">
      <c r="I353" s="1051"/>
      <c r="J353" s="1051"/>
    </row>
    <row r="354" spans="9:10">
      <c r="I354" s="1051"/>
      <c r="J354" s="1051"/>
    </row>
    <row r="355" spans="9:10">
      <c r="I355" s="1051"/>
      <c r="J355" s="1051"/>
    </row>
    <row r="356" spans="9:10">
      <c r="I356" s="1051"/>
      <c r="J356" s="1051"/>
    </row>
    <row r="357" spans="9:10">
      <c r="I357" s="1051"/>
      <c r="J357" s="1051"/>
    </row>
    <row r="358" spans="9:10">
      <c r="I358" s="1051"/>
      <c r="J358" s="1051"/>
    </row>
    <row r="359" spans="9:10">
      <c r="I359" s="1051"/>
      <c r="J359" s="1051"/>
    </row>
    <row r="360" spans="9:10">
      <c r="I360" s="1051"/>
      <c r="J360" s="1051"/>
    </row>
    <row r="361" spans="9:10">
      <c r="I361" s="1051"/>
      <c r="J361" s="1051"/>
    </row>
    <row r="362" spans="9:10">
      <c r="I362" s="1051"/>
      <c r="J362" s="1051"/>
    </row>
    <row r="363" spans="9:10">
      <c r="I363" s="1051"/>
      <c r="J363" s="1051"/>
    </row>
    <row r="364" spans="9:10">
      <c r="I364" s="1051"/>
      <c r="J364" s="1051"/>
    </row>
    <row r="365" spans="9:10">
      <c r="I365" s="1051"/>
      <c r="J365" s="1051"/>
    </row>
    <row r="366" spans="9:10">
      <c r="I366" s="1051"/>
      <c r="J366" s="1051"/>
    </row>
    <row r="367" spans="9:10">
      <c r="I367" s="1051"/>
      <c r="J367" s="1051"/>
    </row>
    <row r="368" spans="9:10">
      <c r="I368" s="1051"/>
      <c r="J368" s="1051"/>
    </row>
    <row r="369" spans="9:10">
      <c r="I369" s="1051"/>
      <c r="J369" s="1051"/>
    </row>
    <row r="370" spans="9:10">
      <c r="I370" s="1051"/>
      <c r="J370" s="1051"/>
    </row>
    <row r="371" spans="9:10">
      <c r="I371" s="1051"/>
      <c r="J371" s="1051"/>
    </row>
    <row r="372" spans="9:10">
      <c r="I372" s="1051"/>
      <c r="J372" s="1051"/>
    </row>
    <row r="373" spans="9:10">
      <c r="I373" s="1051"/>
      <c r="J373" s="1051"/>
    </row>
    <row r="374" spans="9:10">
      <c r="I374" s="1051"/>
      <c r="J374" s="1051"/>
    </row>
    <row r="375" spans="9:10">
      <c r="I375" s="1051"/>
      <c r="J375" s="1051"/>
    </row>
    <row r="376" spans="9:10">
      <c r="I376" s="1051"/>
      <c r="J376" s="1051"/>
    </row>
    <row r="377" spans="9:10">
      <c r="I377" s="1051"/>
      <c r="J377" s="1051"/>
    </row>
    <row r="378" spans="9:10">
      <c r="I378" s="1051"/>
      <c r="J378" s="1051"/>
    </row>
    <row r="379" spans="9:10">
      <c r="I379" s="1051"/>
      <c r="J379" s="1051"/>
    </row>
    <row r="380" spans="9:10">
      <c r="I380" s="1051"/>
      <c r="J380" s="1051"/>
    </row>
    <row r="381" spans="9:10">
      <c r="I381" s="1051"/>
      <c r="J381" s="1051"/>
    </row>
    <row r="382" spans="9:10">
      <c r="I382" s="1051"/>
      <c r="J382" s="1051"/>
    </row>
    <row r="383" spans="9:10">
      <c r="I383" s="1051"/>
      <c r="J383" s="1051"/>
    </row>
    <row r="384" spans="9:10">
      <c r="I384" s="1051"/>
      <c r="J384" s="1051"/>
    </row>
    <row r="385" spans="9:10">
      <c r="I385" s="1051"/>
      <c r="J385" s="1051"/>
    </row>
    <row r="386" spans="9:10">
      <c r="I386" s="1051"/>
      <c r="J386" s="1051"/>
    </row>
    <row r="387" spans="9:10">
      <c r="I387" s="1051"/>
      <c r="J387" s="1051"/>
    </row>
    <row r="388" spans="9:10">
      <c r="I388" s="1051"/>
      <c r="J388" s="1051"/>
    </row>
    <row r="389" spans="9:10">
      <c r="I389" s="1051"/>
      <c r="J389" s="1051"/>
    </row>
    <row r="390" spans="9:10">
      <c r="I390" s="1051"/>
      <c r="J390" s="1051"/>
    </row>
    <row r="391" spans="9:10">
      <c r="I391" s="1051"/>
      <c r="J391" s="1051"/>
    </row>
    <row r="392" spans="9:10">
      <c r="I392" s="1051"/>
      <c r="J392" s="1051"/>
    </row>
    <row r="393" spans="9:10">
      <c r="I393" s="1051"/>
      <c r="J393" s="1051"/>
    </row>
    <row r="394" spans="9:10">
      <c r="I394" s="1051"/>
      <c r="J394" s="1051"/>
    </row>
    <row r="395" spans="9:10">
      <c r="I395" s="1051"/>
      <c r="J395" s="1051"/>
    </row>
    <row r="396" spans="9:10">
      <c r="I396" s="1051"/>
      <c r="J396" s="1051"/>
    </row>
    <row r="397" spans="9:10">
      <c r="I397" s="1051"/>
      <c r="J397" s="1051"/>
    </row>
    <row r="398" spans="9:10">
      <c r="I398" s="1051"/>
      <c r="J398" s="1051"/>
    </row>
    <row r="399" spans="9:10">
      <c r="I399" s="1051"/>
      <c r="J399" s="1051"/>
    </row>
    <row r="400" spans="9:10">
      <c r="I400" s="1051"/>
      <c r="J400" s="1051"/>
    </row>
    <row r="401" spans="9:10">
      <c r="I401" s="1051"/>
      <c r="J401" s="1051"/>
    </row>
    <row r="402" spans="9:10">
      <c r="I402" s="1051"/>
      <c r="J402" s="1051"/>
    </row>
    <row r="403" spans="9:10">
      <c r="I403" s="1051"/>
      <c r="J403" s="1051"/>
    </row>
    <row r="404" spans="9:10">
      <c r="I404" s="1051"/>
      <c r="J404" s="1051"/>
    </row>
    <row r="405" spans="9:10">
      <c r="I405" s="1051"/>
      <c r="J405" s="1051"/>
    </row>
    <row r="406" spans="9:10">
      <c r="I406" s="1051"/>
      <c r="J406" s="1051"/>
    </row>
    <row r="407" spans="9:10">
      <c r="I407" s="1051"/>
      <c r="J407" s="1051"/>
    </row>
    <row r="408" spans="9:10">
      <c r="I408" s="1051"/>
      <c r="J408" s="1051"/>
    </row>
    <row r="409" spans="9:10">
      <c r="I409" s="1051"/>
      <c r="J409" s="1051"/>
    </row>
    <row r="410" spans="9:10">
      <c r="I410" s="1051"/>
      <c r="J410" s="1051"/>
    </row>
    <row r="411" spans="9:10">
      <c r="I411" s="1051"/>
      <c r="J411" s="1051"/>
    </row>
    <row r="412" spans="9:10">
      <c r="I412" s="1051"/>
      <c r="J412" s="1051"/>
    </row>
    <row r="413" spans="9:10">
      <c r="I413" s="1051"/>
      <c r="J413" s="1051"/>
    </row>
    <row r="414" spans="9:10">
      <c r="I414" s="1051"/>
      <c r="J414" s="1051"/>
    </row>
    <row r="415" spans="9:10">
      <c r="I415" s="1051"/>
      <c r="J415" s="1051"/>
    </row>
    <row r="416" spans="9:10">
      <c r="I416" s="1051"/>
      <c r="J416" s="1051"/>
    </row>
    <row r="417" spans="9:10">
      <c r="I417" s="1051"/>
      <c r="J417" s="1051"/>
    </row>
    <row r="418" spans="9:10">
      <c r="I418" s="1051"/>
      <c r="J418" s="1051"/>
    </row>
    <row r="419" spans="9:10">
      <c r="I419" s="1051"/>
      <c r="J419" s="1051"/>
    </row>
    <row r="420" spans="9:10">
      <c r="I420" s="1051"/>
      <c r="J420" s="1051"/>
    </row>
    <row r="421" spans="9:10">
      <c r="I421" s="1051"/>
      <c r="J421" s="1051"/>
    </row>
    <row r="422" spans="9:10">
      <c r="I422" s="1051"/>
      <c r="J422" s="1051"/>
    </row>
    <row r="423" spans="9:10">
      <c r="I423" s="1051"/>
      <c r="J423" s="1051"/>
    </row>
    <row r="424" spans="9:10">
      <c r="I424" s="1051"/>
      <c r="J424" s="1051"/>
    </row>
    <row r="425" spans="9:10">
      <c r="I425" s="1051"/>
      <c r="J425" s="1051"/>
    </row>
    <row r="426" spans="9:10">
      <c r="I426" s="1051"/>
      <c r="J426" s="1051"/>
    </row>
    <row r="427" spans="9:10">
      <c r="I427" s="1051"/>
      <c r="J427" s="1051"/>
    </row>
    <row r="428" spans="9:10">
      <c r="I428" s="1051"/>
      <c r="J428" s="1051"/>
    </row>
    <row r="429" spans="9:10">
      <c r="I429" s="1051"/>
      <c r="J429" s="1051"/>
    </row>
    <row r="430" spans="9:10">
      <c r="I430" s="1051"/>
      <c r="J430" s="1051"/>
    </row>
    <row r="431" spans="9:10">
      <c r="I431" s="1051"/>
      <c r="J431" s="1051"/>
    </row>
    <row r="432" spans="9:10">
      <c r="I432" s="1051"/>
      <c r="J432" s="1051"/>
    </row>
    <row r="433" spans="9:10">
      <c r="I433" s="1051"/>
      <c r="J433" s="1051"/>
    </row>
    <row r="434" spans="9:10">
      <c r="I434" s="1051"/>
      <c r="J434" s="1051"/>
    </row>
    <row r="435" spans="9:10">
      <c r="I435" s="1051"/>
      <c r="J435" s="1051"/>
    </row>
    <row r="436" spans="9:10">
      <c r="I436" s="1051"/>
      <c r="J436" s="1051"/>
    </row>
    <row r="437" spans="9:10">
      <c r="I437" s="1051"/>
      <c r="J437" s="1051"/>
    </row>
    <row r="438" spans="9:10">
      <c r="I438" s="1051"/>
      <c r="J438" s="1051"/>
    </row>
    <row r="439" spans="9:10">
      <c r="I439" s="1051"/>
      <c r="J439" s="1051"/>
    </row>
    <row r="440" spans="9:10">
      <c r="I440" s="1051"/>
      <c r="J440" s="1051"/>
    </row>
    <row r="441" spans="9:10">
      <c r="I441" s="1051"/>
      <c r="J441" s="1051"/>
    </row>
    <row r="442" spans="9:10">
      <c r="I442" s="1051"/>
      <c r="J442" s="1051"/>
    </row>
    <row r="443" spans="9:10">
      <c r="I443" s="1051"/>
      <c r="J443" s="1051"/>
    </row>
    <row r="444" spans="9:10">
      <c r="I444" s="1051"/>
      <c r="J444" s="1051"/>
    </row>
    <row r="445" spans="9:10">
      <c r="I445" s="1051"/>
      <c r="J445" s="1051"/>
    </row>
    <row r="446" spans="9:10">
      <c r="I446" s="1051"/>
      <c r="J446" s="1051"/>
    </row>
    <row r="447" spans="9:10">
      <c r="I447" s="1051"/>
      <c r="J447" s="1051"/>
    </row>
    <row r="448" spans="9:10">
      <c r="I448" s="1051"/>
      <c r="J448" s="1051"/>
    </row>
    <row r="449" spans="9:10">
      <c r="I449" s="1051"/>
      <c r="J449" s="1051"/>
    </row>
    <row r="450" spans="9:10">
      <c r="I450" s="1051"/>
      <c r="J450" s="1051"/>
    </row>
    <row r="451" spans="9:10">
      <c r="I451" s="1051"/>
      <c r="J451" s="1051"/>
    </row>
    <row r="452" spans="9:10">
      <c r="I452" s="1051"/>
      <c r="J452" s="1051"/>
    </row>
    <row r="453" spans="9:10">
      <c r="I453" s="1051"/>
      <c r="J453" s="1051"/>
    </row>
    <row r="454" spans="9:10">
      <c r="I454" s="1051"/>
      <c r="J454" s="1051"/>
    </row>
    <row r="455" spans="9:10">
      <c r="I455" s="1051"/>
      <c r="J455" s="1051"/>
    </row>
    <row r="456" spans="9:10">
      <c r="I456" s="1051"/>
      <c r="J456" s="1051"/>
    </row>
    <row r="457" spans="9:10">
      <c r="I457" s="1051"/>
      <c r="J457" s="1051"/>
    </row>
    <row r="458" spans="9:10">
      <c r="I458" s="1051"/>
      <c r="J458" s="1051"/>
    </row>
    <row r="459" spans="9:10">
      <c r="I459" s="1051"/>
      <c r="J459" s="1051"/>
    </row>
    <row r="460" spans="9:10">
      <c r="I460" s="1051"/>
      <c r="J460" s="1051"/>
    </row>
    <row r="461" spans="9:10">
      <c r="I461" s="1051"/>
      <c r="J461" s="1051"/>
    </row>
    <row r="462" spans="9:10">
      <c r="I462" s="1051"/>
      <c r="J462" s="1051"/>
    </row>
    <row r="463" spans="9:10">
      <c r="I463" s="1051"/>
      <c r="J463" s="1051"/>
    </row>
    <row r="464" spans="9:10">
      <c r="I464" s="1051"/>
      <c r="J464" s="1051"/>
    </row>
    <row r="465" spans="9:10">
      <c r="I465" s="1051"/>
      <c r="J465" s="1051"/>
    </row>
    <row r="466" spans="9:10">
      <c r="I466" s="1051"/>
      <c r="J466" s="1051"/>
    </row>
    <row r="467" spans="9:10">
      <c r="I467" s="1051"/>
      <c r="J467" s="1051"/>
    </row>
    <row r="468" spans="9:10">
      <c r="I468" s="1051"/>
      <c r="J468" s="1051"/>
    </row>
    <row r="469" spans="9:10">
      <c r="I469" s="1051"/>
      <c r="J469" s="1051"/>
    </row>
    <row r="470" spans="9:10">
      <c r="I470" s="1051"/>
      <c r="J470" s="1051"/>
    </row>
    <row r="471" spans="9:10">
      <c r="I471" s="1051"/>
      <c r="J471" s="1051"/>
    </row>
    <row r="472" spans="9:10">
      <c r="I472" s="1051"/>
      <c r="J472" s="1051"/>
    </row>
    <row r="473" spans="9:10">
      <c r="I473" s="1051"/>
      <c r="J473" s="1051"/>
    </row>
    <row r="474" spans="9:10">
      <c r="I474" s="1051"/>
      <c r="J474" s="1051"/>
    </row>
    <row r="475" spans="9:10">
      <c r="I475" s="1051"/>
      <c r="J475" s="1051"/>
    </row>
    <row r="476" spans="9:10">
      <c r="I476" s="1051"/>
      <c r="J476" s="1051"/>
    </row>
    <row r="477" spans="9:10">
      <c r="I477" s="1051"/>
      <c r="J477" s="1051"/>
    </row>
    <row r="478" spans="9:10">
      <c r="I478" s="1051"/>
      <c r="J478" s="1051"/>
    </row>
    <row r="479" spans="9:10">
      <c r="I479" s="1051"/>
      <c r="J479" s="1051"/>
    </row>
    <row r="480" spans="9:10">
      <c r="I480" s="1051"/>
      <c r="J480" s="1051"/>
    </row>
    <row r="481" spans="9:10">
      <c r="I481" s="1051"/>
      <c r="J481" s="1051"/>
    </row>
    <row r="482" spans="9:10">
      <c r="I482" s="1051"/>
      <c r="J482" s="1051"/>
    </row>
    <row r="483" spans="9:10">
      <c r="I483" s="1051"/>
      <c r="J483" s="1051"/>
    </row>
    <row r="484" spans="9:10">
      <c r="I484" s="1051"/>
      <c r="J484" s="1051"/>
    </row>
    <row r="485" spans="9:10">
      <c r="I485" s="1051"/>
      <c r="J485" s="1051"/>
    </row>
    <row r="486" spans="9:10">
      <c r="I486" s="1051"/>
      <c r="J486" s="1051"/>
    </row>
    <row r="487" spans="9:10">
      <c r="I487" s="1051"/>
      <c r="J487" s="1051"/>
    </row>
    <row r="488" spans="9:10">
      <c r="I488" s="1051"/>
      <c r="J488" s="1051"/>
    </row>
    <row r="489" spans="9:10">
      <c r="I489" s="1051"/>
      <c r="J489" s="1051"/>
    </row>
    <row r="490" spans="9:10">
      <c r="I490" s="1051"/>
      <c r="J490" s="1051"/>
    </row>
    <row r="491" spans="9:10">
      <c r="I491" s="1051"/>
      <c r="J491" s="1051"/>
    </row>
    <row r="492" spans="9:10">
      <c r="I492" s="1051"/>
      <c r="J492" s="1051"/>
    </row>
    <row r="493" spans="9:10">
      <c r="I493" s="1051"/>
      <c r="J493" s="1051"/>
    </row>
    <row r="494" spans="9:10">
      <c r="I494" s="1051"/>
      <c r="J494" s="1051"/>
    </row>
    <row r="495" spans="9:10">
      <c r="I495" s="1051"/>
      <c r="J495" s="1051"/>
    </row>
    <row r="496" spans="9:10">
      <c r="I496" s="1051"/>
      <c r="J496" s="1051"/>
    </row>
    <row r="497" spans="9:10">
      <c r="I497" s="1051"/>
      <c r="J497" s="1051"/>
    </row>
    <row r="498" spans="9:10">
      <c r="I498" s="1051"/>
      <c r="J498" s="1051"/>
    </row>
    <row r="499" spans="9:10">
      <c r="I499" s="1051"/>
      <c r="J499" s="1051"/>
    </row>
    <row r="500" spans="9:10">
      <c r="I500" s="1051"/>
      <c r="J500" s="1051"/>
    </row>
    <row r="501" spans="9:10">
      <c r="I501" s="1051"/>
      <c r="J501" s="1051"/>
    </row>
    <row r="502" spans="9:10">
      <c r="I502" s="1051"/>
      <c r="J502" s="1051"/>
    </row>
    <row r="503" spans="9:10">
      <c r="I503" s="1051"/>
      <c r="J503" s="1051"/>
    </row>
    <row r="504" spans="9:10">
      <c r="I504" s="1051"/>
      <c r="J504" s="1051"/>
    </row>
    <row r="505" spans="9:10">
      <c r="I505" s="1051"/>
      <c r="J505" s="1051"/>
    </row>
    <row r="506" spans="9:10">
      <c r="I506" s="1051"/>
      <c r="J506" s="1051"/>
    </row>
    <row r="507" spans="9:10">
      <c r="I507" s="1051"/>
      <c r="J507" s="1051"/>
    </row>
    <row r="508" spans="9:10">
      <c r="I508" s="1051"/>
      <c r="J508" s="1051"/>
    </row>
    <row r="509" spans="9:10">
      <c r="I509" s="1051"/>
      <c r="J509" s="1051"/>
    </row>
    <row r="510" spans="9:10">
      <c r="I510" s="1051"/>
      <c r="J510" s="1051"/>
    </row>
    <row r="511" spans="9:10">
      <c r="I511" s="1051"/>
      <c r="J511" s="1051"/>
    </row>
    <row r="512" spans="9:10">
      <c r="I512" s="1051"/>
      <c r="J512" s="1051"/>
    </row>
    <row r="513" spans="9:10">
      <c r="I513" s="1051"/>
      <c r="J513" s="1051"/>
    </row>
    <row r="514" spans="9:10">
      <c r="I514" s="1051"/>
      <c r="J514" s="1051"/>
    </row>
    <row r="515" spans="9:10">
      <c r="I515" s="1051"/>
      <c r="J515" s="1051"/>
    </row>
    <row r="516" spans="9:10">
      <c r="I516" s="1051"/>
      <c r="J516" s="1051"/>
    </row>
    <row r="517" spans="9:10">
      <c r="I517" s="1051"/>
      <c r="J517" s="1051"/>
    </row>
    <row r="518" spans="9:10">
      <c r="I518" s="1051"/>
      <c r="J518" s="1051"/>
    </row>
    <row r="519" spans="9:10">
      <c r="I519" s="1051"/>
      <c r="J519" s="1051"/>
    </row>
    <row r="520" spans="9:10">
      <c r="I520" s="1051"/>
      <c r="J520" s="1051"/>
    </row>
    <row r="521" spans="9:10">
      <c r="I521" s="1051"/>
      <c r="J521" s="1051"/>
    </row>
    <row r="522" spans="9:10">
      <c r="I522" s="1051"/>
      <c r="J522" s="1051"/>
    </row>
    <row r="523" spans="9:10">
      <c r="I523" s="1051"/>
      <c r="J523" s="1051"/>
    </row>
    <row r="524" spans="9:10">
      <c r="I524" s="1051"/>
      <c r="J524" s="1051"/>
    </row>
    <row r="525" spans="9:10">
      <c r="I525" s="1051"/>
      <c r="J525" s="1051"/>
    </row>
    <row r="526" spans="9:10">
      <c r="I526" s="1051"/>
      <c r="J526" s="1051"/>
    </row>
    <row r="527" spans="9:10">
      <c r="I527" s="1051"/>
      <c r="J527" s="1051"/>
    </row>
    <row r="528" spans="9:10">
      <c r="I528" s="1051"/>
      <c r="J528" s="1051"/>
    </row>
    <row r="529" spans="9:10">
      <c r="I529" s="1051"/>
      <c r="J529" s="1051"/>
    </row>
    <row r="530" spans="9:10">
      <c r="I530" s="1051"/>
      <c r="J530" s="1051"/>
    </row>
    <row r="531" spans="9:10">
      <c r="I531" s="1051"/>
      <c r="J531" s="1051"/>
    </row>
    <row r="532" spans="9:10">
      <c r="I532" s="1051"/>
      <c r="J532" s="1051"/>
    </row>
    <row r="533" spans="9:10">
      <c r="I533" s="1051"/>
      <c r="J533" s="1051"/>
    </row>
    <row r="534" spans="9:10">
      <c r="I534" s="1051"/>
      <c r="J534" s="1051"/>
    </row>
    <row r="535" spans="9:10">
      <c r="I535" s="1051"/>
      <c r="J535" s="1051"/>
    </row>
    <row r="536" spans="9:10">
      <c r="I536" s="1051"/>
      <c r="J536" s="1051"/>
    </row>
    <row r="537" spans="9:10">
      <c r="I537" s="1051"/>
      <c r="J537" s="1051"/>
    </row>
    <row r="538" spans="9:10">
      <c r="I538" s="1051"/>
      <c r="J538" s="1051"/>
    </row>
    <row r="539" spans="9:10">
      <c r="I539" s="1051"/>
      <c r="J539" s="1051"/>
    </row>
    <row r="540" spans="9:10">
      <c r="I540" s="1051"/>
      <c r="J540" s="1051"/>
    </row>
    <row r="541" spans="9:10">
      <c r="I541" s="1051"/>
      <c r="J541" s="1051"/>
    </row>
    <row r="542" spans="9:10">
      <c r="I542" s="1051"/>
      <c r="J542" s="1051"/>
    </row>
    <row r="543" spans="9:10">
      <c r="I543" s="1051"/>
      <c r="J543" s="1051"/>
    </row>
    <row r="544" spans="9:10">
      <c r="I544" s="1051"/>
      <c r="J544" s="1051"/>
    </row>
    <row r="545" spans="9:10">
      <c r="I545" s="1051"/>
      <c r="J545" s="1051"/>
    </row>
    <row r="546" spans="9:10">
      <c r="I546" s="1051"/>
      <c r="J546" s="1051"/>
    </row>
    <row r="547" spans="9:10">
      <c r="I547" s="1051"/>
      <c r="J547" s="1051"/>
    </row>
    <row r="548" spans="9:10">
      <c r="I548" s="1051"/>
      <c r="J548" s="1051"/>
    </row>
    <row r="549" spans="9:10">
      <c r="I549" s="1051"/>
      <c r="J549" s="1051"/>
    </row>
    <row r="550" spans="9:10">
      <c r="I550" s="1051"/>
      <c r="J550" s="1051"/>
    </row>
    <row r="551" spans="9:10">
      <c r="I551" s="1051"/>
      <c r="J551" s="1051"/>
    </row>
    <row r="552" spans="9:10">
      <c r="I552" s="1051"/>
      <c r="J552" s="1051"/>
    </row>
    <row r="553" spans="9:10">
      <c r="I553" s="1051"/>
      <c r="J553" s="1051"/>
    </row>
    <row r="554" spans="9:10">
      <c r="I554" s="1051"/>
      <c r="J554" s="1051"/>
    </row>
    <row r="555" spans="9:10">
      <c r="I555" s="1051"/>
      <c r="J555" s="1051"/>
    </row>
    <row r="556" spans="9:10">
      <c r="I556" s="1051"/>
      <c r="J556" s="1051"/>
    </row>
    <row r="557" spans="9:10">
      <c r="I557" s="1051"/>
      <c r="J557" s="1051"/>
    </row>
    <row r="558" spans="9:10">
      <c r="I558" s="1051"/>
      <c r="J558" s="1051"/>
    </row>
    <row r="559" spans="9:10">
      <c r="I559" s="1051"/>
      <c r="J559" s="1051"/>
    </row>
    <row r="560" spans="9:10">
      <c r="I560" s="1051"/>
      <c r="J560" s="1051"/>
    </row>
    <row r="561" spans="9:10">
      <c r="I561" s="1051"/>
      <c r="J561" s="1051"/>
    </row>
    <row r="562" spans="9:10">
      <c r="I562" s="1051"/>
      <c r="J562" s="1051"/>
    </row>
    <row r="563" spans="9:10">
      <c r="I563" s="1051"/>
      <c r="J563" s="1051"/>
    </row>
    <row r="564" spans="9:10">
      <c r="I564" s="1051"/>
      <c r="J564" s="1051"/>
    </row>
    <row r="565" spans="9:10">
      <c r="I565" s="1051"/>
      <c r="J565" s="1051"/>
    </row>
    <row r="566" spans="9:10">
      <c r="I566" s="1051"/>
      <c r="J566" s="1051"/>
    </row>
    <row r="567" spans="9:10">
      <c r="I567" s="1051"/>
      <c r="J567" s="1051"/>
    </row>
    <row r="568" spans="9:10">
      <c r="I568" s="1051"/>
      <c r="J568" s="1051"/>
    </row>
    <row r="569" spans="9:10">
      <c r="I569" s="1051"/>
      <c r="J569" s="1051"/>
    </row>
    <row r="570" spans="9:10">
      <c r="I570" s="1051"/>
      <c r="J570" s="1051"/>
    </row>
    <row r="571" spans="9:10">
      <c r="I571" s="1051"/>
      <c r="J571" s="1051"/>
    </row>
    <row r="572" spans="9:10">
      <c r="I572" s="1051"/>
      <c r="J572" s="1051"/>
    </row>
    <row r="573" spans="9:10">
      <c r="I573" s="1051"/>
      <c r="J573" s="1051"/>
    </row>
    <row r="574" spans="9:10">
      <c r="I574" s="1051"/>
      <c r="J574" s="1051"/>
    </row>
    <row r="575" spans="9:10">
      <c r="I575" s="1051"/>
      <c r="J575" s="1051"/>
    </row>
    <row r="576" spans="9:10">
      <c r="I576" s="1051"/>
      <c r="J576" s="1051"/>
    </row>
    <row r="577" spans="9:10">
      <c r="I577" s="1051"/>
      <c r="J577" s="1051"/>
    </row>
    <row r="578" spans="9:10">
      <c r="I578" s="1051"/>
      <c r="J578" s="1051"/>
    </row>
    <row r="579" spans="9:10">
      <c r="I579" s="1051"/>
      <c r="J579" s="1051"/>
    </row>
    <row r="580" spans="9:10">
      <c r="I580" s="1051"/>
      <c r="J580" s="1051"/>
    </row>
    <row r="581" spans="9:10">
      <c r="I581" s="1051"/>
      <c r="J581" s="1051"/>
    </row>
    <row r="582" spans="9:10">
      <c r="I582" s="1051"/>
      <c r="J582" s="1051"/>
    </row>
    <row r="583" spans="9:10">
      <c r="I583" s="1051"/>
      <c r="J583" s="1051"/>
    </row>
    <row r="584" spans="9:10">
      <c r="I584" s="1051"/>
      <c r="J584" s="1051"/>
    </row>
    <row r="585" spans="9:10">
      <c r="I585" s="1051"/>
      <c r="J585" s="1051"/>
    </row>
    <row r="586" spans="9:10">
      <c r="I586" s="1051"/>
      <c r="J586" s="1051"/>
    </row>
    <row r="587" spans="9:10">
      <c r="I587" s="1051"/>
      <c r="J587" s="1051"/>
    </row>
    <row r="588" spans="9:10">
      <c r="I588" s="1051"/>
      <c r="J588" s="1051"/>
    </row>
    <row r="589" spans="9:10">
      <c r="I589" s="1051"/>
      <c r="J589" s="1051"/>
    </row>
    <row r="590" spans="9:10">
      <c r="I590" s="1051"/>
      <c r="J590" s="1051"/>
    </row>
    <row r="591" spans="9:10">
      <c r="I591" s="1051"/>
      <c r="J591" s="1051"/>
    </row>
    <row r="592" spans="9:10">
      <c r="I592" s="1051"/>
      <c r="J592" s="1051"/>
    </row>
    <row r="593" spans="9:10">
      <c r="I593" s="1051"/>
      <c r="J593" s="1051"/>
    </row>
    <row r="594" spans="9:10">
      <c r="I594" s="1051"/>
      <c r="J594" s="1051"/>
    </row>
    <row r="595" spans="9:10">
      <c r="I595" s="1051"/>
      <c r="J595" s="1051"/>
    </row>
    <row r="596" spans="9:10">
      <c r="I596" s="1051"/>
      <c r="J596" s="1051"/>
    </row>
    <row r="597" spans="9:10">
      <c r="I597" s="1051"/>
      <c r="J597" s="1051"/>
    </row>
    <row r="598" spans="9:10">
      <c r="I598" s="1051"/>
      <c r="J598" s="1051"/>
    </row>
    <row r="599" spans="9:10">
      <c r="I599" s="1051"/>
      <c r="J599" s="1051"/>
    </row>
    <row r="600" spans="9:10">
      <c r="I600" s="1051"/>
      <c r="J600" s="1051"/>
    </row>
    <row r="601" spans="9:10">
      <c r="I601" s="1051"/>
      <c r="J601" s="1051"/>
    </row>
    <row r="602" spans="9:10">
      <c r="I602" s="1051"/>
      <c r="J602" s="1051"/>
    </row>
    <row r="603" spans="9:10">
      <c r="I603" s="1051"/>
      <c r="J603" s="1051"/>
    </row>
    <row r="604" spans="9:10">
      <c r="I604" s="1051"/>
      <c r="J604" s="1051"/>
    </row>
    <row r="605" spans="9:10">
      <c r="I605" s="1051"/>
      <c r="J605" s="1051"/>
    </row>
    <row r="606" spans="9:10">
      <c r="I606" s="1051"/>
      <c r="J606" s="1051"/>
    </row>
    <row r="607" spans="9:10">
      <c r="I607" s="1051"/>
      <c r="J607" s="1051"/>
    </row>
    <row r="608" spans="9:10">
      <c r="I608" s="1051"/>
      <c r="J608" s="1051"/>
    </row>
    <row r="609" spans="9:10">
      <c r="I609" s="1051"/>
      <c r="J609" s="1051"/>
    </row>
    <row r="610" spans="9:10">
      <c r="I610" s="1051"/>
      <c r="J610" s="1051"/>
    </row>
    <row r="611" spans="9:10">
      <c r="I611" s="1051"/>
      <c r="J611" s="1051"/>
    </row>
    <row r="612" spans="9:10">
      <c r="I612" s="1051"/>
      <c r="J612" s="1051"/>
    </row>
    <row r="613" spans="9:10">
      <c r="I613" s="1051"/>
      <c r="J613" s="1051"/>
    </row>
    <row r="614" spans="9:10">
      <c r="I614" s="1051"/>
      <c r="J614" s="1051"/>
    </row>
    <row r="615" spans="9:10">
      <c r="I615" s="1051"/>
      <c r="J615" s="1051"/>
    </row>
    <row r="616" spans="9:10">
      <c r="I616" s="1051"/>
      <c r="J616" s="1051"/>
    </row>
    <row r="617" spans="9:10">
      <c r="I617" s="1051"/>
      <c r="J617" s="1051"/>
    </row>
    <row r="618" spans="9:10">
      <c r="I618" s="1051"/>
      <c r="J618" s="1051"/>
    </row>
    <row r="619" spans="9:10">
      <c r="I619" s="1051"/>
      <c r="J619" s="1051"/>
    </row>
    <row r="620" spans="9:10">
      <c r="I620" s="1051"/>
      <c r="J620" s="1051"/>
    </row>
    <row r="621" spans="9:10">
      <c r="I621" s="1051"/>
      <c r="J621" s="1051"/>
    </row>
    <row r="622" spans="9:10">
      <c r="I622" s="1051"/>
      <c r="J622" s="1051"/>
    </row>
    <row r="623" spans="9:10">
      <c r="I623" s="1051"/>
      <c r="J623" s="1051"/>
    </row>
    <row r="624" spans="9:10">
      <c r="I624" s="1051"/>
      <c r="J624" s="1051"/>
    </row>
    <row r="625" spans="9:10">
      <c r="I625" s="1051"/>
      <c r="J625" s="1051"/>
    </row>
    <row r="626" spans="9:10">
      <c r="I626" s="1051"/>
      <c r="J626" s="1051"/>
    </row>
    <row r="627" spans="9:10">
      <c r="I627" s="1051"/>
      <c r="J627" s="1051"/>
    </row>
    <row r="628" spans="9:10">
      <c r="I628" s="1051"/>
      <c r="J628" s="1051"/>
    </row>
    <row r="629" spans="9:10">
      <c r="I629" s="1051"/>
      <c r="J629" s="1051"/>
    </row>
    <row r="630" spans="9:10">
      <c r="I630" s="1051"/>
      <c r="J630" s="1051"/>
    </row>
    <row r="631" spans="9:10">
      <c r="I631" s="1051"/>
      <c r="J631" s="1051"/>
    </row>
    <row r="632" spans="9:10">
      <c r="I632" s="1051"/>
      <c r="J632" s="1051"/>
    </row>
    <row r="633" spans="9:10">
      <c r="I633" s="1051"/>
      <c r="J633" s="1051"/>
    </row>
    <row r="634" spans="9:10">
      <c r="I634" s="1051"/>
      <c r="J634" s="1051"/>
    </row>
    <row r="635" spans="9:10">
      <c r="I635" s="1051"/>
      <c r="J635" s="1051"/>
    </row>
    <row r="636" spans="9:10">
      <c r="I636" s="1051"/>
      <c r="J636" s="1051"/>
    </row>
    <row r="637" spans="9:10">
      <c r="I637" s="1051"/>
      <c r="J637" s="1051"/>
    </row>
    <row r="638" spans="9:10">
      <c r="I638" s="1051"/>
      <c r="J638" s="1051"/>
    </row>
    <row r="639" spans="9:10">
      <c r="I639" s="1051"/>
      <c r="J639" s="1051"/>
    </row>
    <row r="640" spans="9:10">
      <c r="I640" s="1051"/>
      <c r="J640" s="1051"/>
    </row>
    <row r="641" spans="9:10">
      <c r="I641" s="1051"/>
      <c r="J641" s="1051"/>
    </row>
    <row r="642" spans="9:10">
      <c r="I642" s="1051"/>
      <c r="J642" s="1051"/>
    </row>
    <row r="643" spans="9:10">
      <c r="I643" s="1051"/>
      <c r="J643" s="1051"/>
    </row>
    <row r="644" spans="9:10">
      <c r="I644" s="1051"/>
      <c r="J644" s="1051"/>
    </row>
    <row r="645" spans="9:10">
      <c r="I645" s="1051"/>
      <c r="J645" s="1051"/>
    </row>
    <row r="646" spans="9:10">
      <c r="I646" s="1051"/>
      <c r="J646" s="1051"/>
    </row>
    <row r="647" spans="9:10">
      <c r="I647" s="1051"/>
      <c r="J647" s="1051"/>
    </row>
    <row r="648" spans="9:10">
      <c r="I648" s="1051"/>
      <c r="J648" s="1051"/>
    </row>
    <row r="649" spans="9:10">
      <c r="I649" s="1051"/>
      <c r="J649" s="1051"/>
    </row>
    <row r="650" spans="9:10">
      <c r="I650" s="1051"/>
      <c r="J650" s="1051"/>
    </row>
    <row r="651" spans="9:10">
      <c r="I651" s="1051"/>
      <c r="J651" s="1051"/>
    </row>
    <row r="652" spans="9:10">
      <c r="I652" s="1051"/>
      <c r="J652" s="1051"/>
    </row>
    <row r="653" spans="9:10">
      <c r="I653" s="1051"/>
      <c r="J653" s="1051"/>
    </row>
    <row r="654" spans="9:10">
      <c r="I654" s="1051"/>
      <c r="J654" s="1051"/>
    </row>
    <row r="655" spans="9:10">
      <c r="I655" s="1051"/>
      <c r="J655" s="1051"/>
    </row>
    <row r="656" spans="9:10">
      <c r="I656" s="1051"/>
      <c r="J656" s="1051"/>
    </row>
    <row r="657" spans="9:10">
      <c r="I657" s="1051"/>
      <c r="J657" s="1051"/>
    </row>
    <row r="658" spans="9:10">
      <c r="I658" s="1051"/>
      <c r="J658" s="1051"/>
    </row>
    <row r="659" spans="9:10">
      <c r="I659" s="1051"/>
      <c r="J659" s="1051"/>
    </row>
    <row r="660" spans="9:10">
      <c r="I660" s="1051"/>
      <c r="J660" s="1051"/>
    </row>
    <row r="661" spans="9:10">
      <c r="I661" s="1051"/>
      <c r="J661" s="1051"/>
    </row>
    <row r="662" spans="9:10">
      <c r="I662" s="1051"/>
      <c r="J662" s="1051"/>
    </row>
    <row r="663" spans="9:10">
      <c r="I663" s="1051"/>
      <c r="J663" s="1051"/>
    </row>
    <row r="664" spans="9:10">
      <c r="I664" s="1051"/>
      <c r="J664" s="1051"/>
    </row>
    <row r="665" spans="9:10">
      <c r="I665" s="1051"/>
      <c r="J665" s="1051"/>
    </row>
    <row r="666" spans="9:10">
      <c r="I666" s="1051"/>
      <c r="J666" s="1051"/>
    </row>
    <row r="667" spans="9:10">
      <c r="I667" s="1051"/>
      <c r="J667" s="1051"/>
    </row>
    <row r="668" spans="9:10">
      <c r="I668" s="1051"/>
      <c r="J668" s="1051"/>
    </row>
    <row r="669" spans="9:10">
      <c r="I669" s="1051"/>
      <c r="J669" s="1051"/>
    </row>
    <row r="670" spans="9:10">
      <c r="I670" s="1051"/>
      <c r="J670" s="1051"/>
    </row>
    <row r="671" spans="9:10">
      <c r="I671" s="1051"/>
      <c r="J671" s="1051"/>
    </row>
    <row r="672" spans="9:10">
      <c r="I672" s="1051"/>
      <c r="J672" s="1051"/>
    </row>
    <row r="673" spans="9:10">
      <c r="I673" s="1051"/>
      <c r="J673" s="1051"/>
    </row>
    <row r="674" spans="9:10">
      <c r="I674" s="1051"/>
      <c r="J674" s="1051"/>
    </row>
    <row r="675" spans="9:10">
      <c r="I675" s="1051"/>
      <c r="J675" s="1051"/>
    </row>
    <row r="676" spans="9:10">
      <c r="I676" s="1051"/>
      <c r="J676" s="1051"/>
    </row>
    <row r="677" spans="9:10">
      <c r="I677" s="1051"/>
      <c r="J677" s="1051"/>
    </row>
    <row r="678" spans="9:10">
      <c r="I678" s="1051"/>
      <c r="J678" s="1051"/>
    </row>
    <row r="679" spans="9:10">
      <c r="I679" s="1051"/>
      <c r="J679" s="1051"/>
    </row>
    <row r="680" spans="9:10">
      <c r="I680" s="1051"/>
      <c r="J680" s="1051"/>
    </row>
    <row r="681" spans="9:10">
      <c r="I681" s="1051"/>
      <c r="J681" s="1051"/>
    </row>
    <row r="682" spans="9:10">
      <c r="I682" s="1051"/>
      <c r="J682" s="1051"/>
    </row>
    <row r="683" spans="9:10">
      <c r="I683" s="1051"/>
      <c r="J683" s="1051"/>
    </row>
    <row r="684" spans="9:10">
      <c r="I684" s="1051"/>
      <c r="J684" s="1051"/>
    </row>
    <row r="685" spans="9:10">
      <c r="I685" s="1051"/>
      <c r="J685" s="1051"/>
    </row>
    <row r="686" spans="9:10">
      <c r="I686" s="1051"/>
      <c r="J686" s="1051"/>
    </row>
    <row r="687" spans="9:10">
      <c r="I687" s="1051"/>
      <c r="J687" s="1051"/>
    </row>
    <row r="688" spans="9:10">
      <c r="I688" s="1051"/>
      <c r="J688" s="1051"/>
    </row>
    <row r="689" spans="9:10">
      <c r="I689" s="1051"/>
      <c r="J689" s="1051"/>
    </row>
    <row r="690" spans="9:10">
      <c r="I690" s="1051"/>
      <c r="J690" s="1051"/>
    </row>
    <row r="691" spans="9:10">
      <c r="I691" s="1051"/>
      <c r="J691" s="1051"/>
    </row>
    <row r="692" spans="9:10">
      <c r="I692" s="1051"/>
      <c r="J692" s="1051"/>
    </row>
    <row r="693" spans="9:10">
      <c r="I693" s="1051"/>
      <c r="J693" s="1051"/>
    </row>
    <row r="694" spans="9:10">
      <c r="I694" s="1051"/>
      <c r="J694" s="1051"/>
    </row>
    <row r="695" spans="9:10">
      <c r="I695" s="1051"/>
      <c r="J695" s="1051"/>
    </row>
    <row r="696" spans="9:10">
      <c r="I696" s="1051"/>
      <c r="J696" s="1051"/>
    </row>
    <row r="697" spans="9:10">
      <c r="I697" s="1051"/>
      <c r="J697" s="1051"/>
    </row>
    <row r="698" spans="9:10">
      <c r="I698" s="1051"/>
      <c r="J698" s="1051"/>
    </row>
    <row r="699" spans="9:10">
      <c r="I699" s="1051"/>
      <c r="J699" s="1051"/>
    </row>
    <row r="700" spans="9:10">
      <c r="I700" s="1051"/>
      <c r="J700" s="1051"/>
    </row>
    <row r="701" spans="9:10">
      <c r="I701" s="1051"/>
      <c r="J701" s="1051"/>
    </row>
    <row r="702" spans="9:10">
      <c r="I702" s="1051"/>
      <c r="J702" s="1051"/>
    </row>
    <row r="703" spans="9:10">
      <c r="I703" s="1051"/>
      <c r="J703" s="1051"/>
    </row>
    <row r="704" spans="9:10">
      <c r="I704" s="1051"/>
      <c r="J704" s="1051"/>
    </row>
    <row r="705" spans="9:10">
      <c r="I705" s="1051"/>
      <c r="J705" s="1051"/>
    </row>
    <row r="706" spans="9:10">
      <c r="I706" s="1051"/>
      <c r="J706" s="1051"/>
    </row>
    <row r="707" spans="9:10">
      <c r="I707" s="1051"/>
      <c r="J707" s="1051"/>
    </row>
    <row r="708" spans="9:10">
      <c r="I708" s="1051"/>
      <c r="J708" s="1051"/>
    </row>
    <row r="709" spans="9:10">
      <c r="I709" s="1051"/>
      <c r="J709" s="1051"/>
    </row>
    <row r="710" spans="9:10">
      <c r="I710" s="1051"/>
      <c r="J710" s="1051"/>
    </row>
    <row r="711" spans="9:10">
      <c r="I711" s="1051"/>
      <c r="J711" s="1051"/>
    </row>
    <row r="712" spans="9:10">
      <c r="I712" s="1051"/>
      <c r="J712" s="1051"/>
    </row>
    <row r="713" spans="9:10">
      <c r="I713" s="1051"/>
      <c r="J713" s="1051"/>
    </row>
    <row r="714" spans="9:10">
      <c r="I714" s="1051"/>
      <c r="J714" s="1051"/>
    </row>
    <row r="715" spans="9:10">
      <c r="I715" s="1051"/>
      <c r="J715" s="1051"/>
    </row>
    <row r="716" spans="9:10">
      <c r="I716" s="1051"/>
      <c r="J716" s="1051"/>
    </row>
    <row r="717" spans="9:10">
      <c r="I717" s="1051"/>
      <c r="J717" s="1051"/>
    </row>
    <row r="718" spans="9:10">
      <c r="I718" s="1051"/>
      <c r="J718" s="1051"/>
    </row>
    <row r="719" spans="9:10">
      <c r="I719" s="1051"/>
      <c r="J719" s="1051"/>
    </row>
    <row r="720" spans="9:10">
      <c r="I720" s="1051"/>
      <c r="J720" s="1051"/>
    </row>
    <row r="721" spans="9:10">
      <c r="I721" s="1051"/>
      <c r="J721" s="1051"/>
    </row>
    <row r="722" spans="9:10">
      <c r="I722" s="1051"/>
      <c r="J722" s="1051"/>
    </row>
    <row r="723" spans="9:10">
      <c r="I723" s="1051"/>
      <c r="J723" s="1051"/>
    </row>
    <row r="724" spans="9:10">
      <c r="I724" s="1051"/>
      <c r="J724" s="1051"/>
    </row>
    <row r="725" spans="9:10">
      <c r="I725" s="1051"/>
      <c r="J725" s="1051"/>
    </row>
    <row r="726" spans="9:10">
      <c r="I726" s="1051"/>
      <c r="J726" s="1051"/>
    </row>
    <row r="727" spans="9:10">
      <c r="I727" s="1051"/>
      <c r="J727" s="1051"/>
    </row>
    <row r="728" spans="9:10">
      <c r="I728" s="1051"/>
      <c r="J728" s="1051"/>
    </row>
    <row r="729" spans="9:10">
      <c r="I729" s="1051"/>
      <c r="J729" s="1051"/>
    </row>
    <row r="730" spans="9:10">
      <c r="I730" s="1051"/>
      <c r="J730" s="1051"/>
    </row>
    <row r="731" spans="9:10">
      <c r="I731" s="1051"/>
      <c r="J731" s="1051"/>
    </row>
    <row r="732" spans="9:10">
      <c r="I732" s="1051"/>
      <c r="J732" s="1051"/>
    </row>
    <row r="733" spans="9:10">
      <c r="I733" s="1051"/>
      <c r="J733" s="1051"/>
    </row>
    <row r="734" spans="9:10">
      <c r="I734" s="1051"/>
      <c r="J734" s="1051"/>
    </row>
    <row r="735" spans="9:10">
      <c r="I735" s="1051"/>
      <c r="J735" s="1051"/>
    </row>
    <row r="736" spans="9:10">
      <c r="I736" s="1051"/>
      <c r="J736" s="1051"/>
    </row>
    <row r="737" spans="9:10">
      <c r="I737" s="1051"/>
      <c r="J737" s="1051"/>
    </row>
    <row r="738" spans="9:10">
      <c r="I738" s="1051"/>
      <c r="J738" s="1051"/>
    </row>
    <row r="739" spans="9:10">
      <c r="I739" s="1051"/>
      <c r="J739" s="1051"/>
    </row>
    <row r="740" spans="9:10">
      <c r="I740" s="1051"/>
      <c r="J740" s="1051"/>
    </row>
    <row r="741" spans="9:10">
      <c r="I741" s="1051"/>
      <c r="J741" s="1051"/>
    </row>
    <row r="742" spans="9:10">
      <c r="I742" s="1051"/>
      <c r="J742" s="1051"/>
    </row>
    <row r="743" spans="9:10">
      <c r="I743" s="1051"/>
      <c r="J743" s="1051"/>
    </row>
    <row r="744" spans="9:10">
      <c r="I744" s="1051"/>
      <c r="J744" s="1051"/>
    </row>
    <row r="745" spans="9:10">
      <c r="I745" s="1051"/>
      <c r="J745" s="1051"/>
    </row>
    <row r="746" spans="9:10">
      <c r="I746" s="1051"/>
      <c r="J746" s="1051"/>
    </row>
    <row r="747" spans="9:10">
      <c r="I747" s="1051"/>
      <c r="J747" s="1051"/>
    </row>
    <row r="748" spans="9:10">
      <c r="I748" s="1051"/>
      <c r="J748" s="1051"/>
    </row>
    <row r="749" spans="9:10">
      <c r="I749" s="1051"/>
      <c r="J749" s="1051"/>
    </row>
    <row r="750" spans="9:10">
      <c r="I750" s="1051"/>
      <c r="J750" s="1051"/>
    </row>
    <row r="751" spans="9:10">
      <c r="I751" s="1051"/>
      <c r="J751" s="1051"/>
    </row>
    <row r="752" spans="9:10">
      <c r="I752" s="1051"/>
      <c r="J752" s="1051"/>
    </row>
    <row r="753" spans="9:10">
      <c r="I753" s="1051"/>
      <c r="J753" s="1051"/>
    </row>
    <row r="754" spans="9:10">
      <c r="I754" s="1051"/>
      <c r="J754" s="1051"/>
    </row>
    <row r="755" spans="9:10">
      <c r="I755" s="1051"/>
      <c r="J755" s="1051"/>
    </row>
    <row r="756" spans="9:10">
      <c r="I756" s="1051"/>
      <c r="J756" s="1051"/>
    </row>
    <row r="757" spans="9:10">
      <c r="I757" s="1051"/>
      <c r="J757" s="1051"/>
    </row>
    <row r="758" spans="9:10">
      <c r="I758" s="1051"/>
      <c r="J758" s="1051"/>
    </row>
    <row r="759" spans="9:10">
      <c r="I759" s="1051"/>
      <c r="J759" s="1051"/>
    </row>
    <row r="760" spans="9:10">
      <c r="I760" s="1051"/>
      <c r="J760" s="1051"/>
    </row>
    <row r="761" spans="9:10">
      <c r="I761" s="1051"/>
      <c r="J761" s="1051"/>
    </row>
    <row r="762" spans="9:10">
      <c r="I762" s="1051"/>
      <c r="J762" s="1051"/>
    </row>
    <row r="763" spans="9:10">
      <c r="I763" s="1051"/>
      <c r="J763" s="1051"/>
    </row>
    <row r="764" spans="9:10">
      <c r="I764" s="1051"/>
      <c r="J764" s="1051"/>
    </row>
    <row r="765" spans="9:10">
      <c r="I765" s="1051"/>
      <c r="J765" s="1051"/>
    </row>
    <row r="766" spans="9:10">
      <c r="I766" s="1051"/>
      <c r="J766" s="1051"/>
    </row>
    <row r="767" spans="9:10">
      <c r="I767" s="1051"/>
      <c r="J767" s="1051"/>
    </row>
    <row r="768" spans="9:10">
      <c r="I768" s="1051"/>
      <c r="J768" s="1051"/>
    </row>
    <row r="769" spans="9:10">
      <c r="I769" s="1051"/>
      <c r="J769" s="1051"/>
    </row>
    <row r="770" spans="9:10">
      <c r="I770" s="1051"/>
      <c r="J770" s="1051"/>
    </row>
    <row r="771" spans="9:10">
      <c r="I771" s="1051"/>
      <c r="J771" s="1051"/>
    </row>
    <row r="772" spans="9:10">
      <c r="I772" s="1051"/>
      <c r="J772" s="1051"/>
    </row>
    <row r="773" spans="9:10">
      <c r="I773" s="1051"/>
      <c r="J773" s="1051"/>
    </row>
    <row r="774" spans="9:10">
      <c r="I774" s="1051"/>
      <c r="J774" s="1051"/>
    </row>
    <row r="775" spans="9:10">
      <c r="I775" s="1051"/>
      <c r="J775" s="1051"/>
    </row>
    <row r="776" spans="9:10">
      <c r="I776" s="1051"/>
      <c r="J776" s="1051"/>
    </row>
    <row r="777" spans="9:10">
      <c r="I777" s="1051"/>
      <c r="J777" s="1051"/>
    </row>
    <row r="778" spans="9:10">
      <c r="I778" s="1051"/>
      <c r="J778" s="1051"/>
    </row>
    <row r="779" spans="9:10">
      <c r="I779" s="1051"/>
      <c r="J779" s="1051"/>
    </row>
    <row r="780" spans="9:10">
      <c r="I780" s="1051"/>
      <c r="J780" s="1051"/>
    </row>
    <row r="781" spans="9:10">
      <c r="I781" s="1051"/>
      <c r="J781" s="1051"/>
    </row>
    <row r="782" spans="9:10">
      <c r="I782" s="1051"/>
      <c r="J782" s="1051"/>
    </row>
    <row r="783" spans="9:10">
      <c r="I783" s="1051"/>
      <c r="J783" s="1051"/>
    </row>
    <row r="784" spans="9:10">
      <c r="I784" s="1051"/>
      <c r="J784" s="1051"/>
    </row>
    <row r="785" spans="9:10">
      <c r="I785" s="1051"/>
      <c r="J785" s="1051"/>
    </row>
    <row r="786" spans="9:10">
      <c r="I786" s="1051"/>
      <c r="J786" s="1051"/>
    </row>
    <row r="787" spans="9:10">
      <c r="I787" s="1051"/>
      <c r="J787" s="1051"/>
    </row>
    <row r="788" spans="9:10">
      <c r="I788" s="1051"/>
      <c r="J788" s="1051"/>
    </row>
    <row r="789" spans="9:10">
      <c r="I789" s="1051"/>
      <c r="J789" s="1051"/>
    </row>
    <row r="790" spans="9:10">
      <c r="I790" s="1051"/>
      <c r="J790" s="1051"/>
    </row>
    <row r="791" spans="9:10">
      <c r="I791" s="1051"/>
      <c r="J791" s="1051"/>
    </row>
    <row r="792" spans="9:10">
      <c r="I792" s="1051"/>
      <c r="J792" s="1051"/>
    </row>
    <row r="793" spans="9:10">
      <c r="I793" s="1051"/>
      <c r="J793" s="1051"/>
    </row>
    <row r="794" spans="9:10">
      <c r="I794" s="1051"/>
      <c r="J794" s="1051"/>
    </row>
    <row r="795" spans="9:10">
      <c r="I795" s="1051"/>
      <c r="J795" s="1051"/>
    </row>
    <row r="796" spans="9:10">
      <c r="I796" s="1051"/>
      <c r="J796" s="1051"/>
    </row>
    <row r="797" spans="9:10">
      <c r="I797" s="1051"/>
      <c r="J797" s="1051"/>
    </row>
    <row r="798" spans="9:10">
      <c r="I798" s="1051"/>
      <c r="J798" s="1051"/>
    </row>
    <row r="799" spans="9:10">
      <c r="I799" s="1051"/>
      <c r="J799" s="1051"/>
    </row>
    <row r="800" spans="9:10">
      <c r="I800" s="1051"/>
      <c r="J800" s="1051"/>
    </row>
    <row r="801" spans="9:10">
      <c r="I801" s="1051"/>
      <c r="J801" s="1051"/>
    </row>
    <row r="802" spans="9:10">
      <c r="I802" s="1051"/>
      <c r="J802" s="1051"/>
    </row>
    <row r="803" spans="9:10">
      <c r="I803" s="1051"/>
      <c r="J803" s="1051"/>
    </row>
    <row r="804" spans="9:10">
      <c r="I804" s="1051"/>
      <c r="J804" s="1051"/>
    </row>
    <row r="805" spans="9:10">
      <c r="I805" s="1051"/>
      <c r="J805" s="1051"/>
    </row>
    <row r="806" spans="9:10">
      <c r="I806" s="1051"/>
      <c r="J806" s="1051"/>
    </row>
    <row r="807" spans="9:10">
      <c r="I807" s="1051"/>
      <c r="J807" s="1051"/>
    </row>
    <row r="808" spans="9:10">
      <c r="I808" s="1051"/>
      <c r="J808" s="1051"/>
    </row>
    <row r="809" spans="9:10">
      <c r="I809" s="1051"/>
      <c r="J809" s="1051"/>
    </row>
    <row r="810" spans="9:10">
      <c r="I810" s="1051"/>
      <c r="J810" s="1051"/>
    </row>
    <row r="811" spans="9:10">
      <c r="I811" s="1051"/>
      <c r="J811" s="1051"/>
    </row>
    <row r="812" spans="9:10">
      <c r="I812" s="1051"/>
      <c r="J812" s="1051"/>
    </row>
    <row r="813" spans="9:10">
      <c r="I813" s="1051"/>
      <c r="J813" s="1051"/>
    </row>
    <row r="814" spans="9:10">
      <c r="I814" s="1051"/>
      <c r="J814" s="1051"/>
    </row>
    <row r="815" spans="9:10">
      <c r="I815" s="1051"/>
      <c r="J815" s="1051"/>
    </row>
    <row r="816" spans="9:10">
      <c r="I816" s="1051"/>
      <c r="J816" s="1051"/>
    </row>
    <row r="817" spans="9:10">
      <c r="I817" s="1051"/>
      <c r="J817" s="1051"/>
    </row>
    <row r="818" spans="9:10">
      <c r="I818" s="1051"/>
      <c r="J818" s="1051"/>
    </row>
    <row r="819" spans="9:10">
      <c r="I819" s="1051"/>
      <c r="J819" s="1051"/>
    </row>
    <row r="820" spans="9:10">
      <c r="I820" s="1051"/>
      <c r="J820" s="1051"/>
    </row>
    <row r="821" spans="9:10">
      <c r="I821" s="1051"/>
      <c r="J821" s="1051"/>
    </row>
    <row r="822" spans="9:10">
      <c r="I822" s="1051"/>
      <c r="J822" s="1051"/>
    </row>
    <row r="823" spans="9:10">
      <c r="I823" s="1051"/>
      <c r="J823" s="1051"/>
    </row>
    <row r="824" spans="9:10">
      <c r="I824" s="1051"/>
      <c r="J824" s="1051"/>
    </row>
    <row r="825" spans="9:10">
      <c r="I825" s="1051"/>
      <c r="J825" s="1051"/>
    </row>
    <row r="826" spans="9:10">
      <c r="I826" s="1051"/>
      <c r="J826" s="1051"/>
    </row>
    <row r="827" spans="9:10">
      <c r="I827" s="1051"/>
      <c r="J827" s="1051"/>
    </row>
    <row r="828" spans="9:10">
      <c r="I828" s="1051"/>
      <c r="J828" s="1051"/>
    </row>
    <row r="829" spans="9:10">
      <c r="I829" s="1051"/>
      <c r="J829" s="1051"/>
    </row>
    <row r="830" spans="9:10">
      <c r="I830" s="1051"/>
      <c r="J830" s="1051"/>
    </row>
    <row r="831" spans="9:10">
      <c r="I831" s="1051"/>
      <c r="J831" s="1051"/>
    </row>
    <row r="832" spans="9:10">
      <c r="I832" s="1051"/>
      <c r="J832" s="1051"/>
    </row>
    <row r="833" spans="9:10">
      <c r="I833" s="1051"/>
      <c r="J833" s="1051"/>
    </row>
    <row r="834" spans="9:10">
      <c r="I834" s="1051"/>
      <c r="J834" s="1051"/>
    </row>
    <row r="835" spans="9:10">
      <c r="I835" s="1051"/>
      <c r="J835" s="1051"/>
    </row>
    <row r="836" spans="9:10">
      <c r="I836" s="1051"/>
      <c r="J836" s="1051"/>
    </row>
    <row r="837" spans="9:10">
      <c r="I837" s="1051"/>
      <c r="J837" s="1051"/>
    </row>
    <row r="838" spans="9:10">
      <c r="I838" s="1051"/>
      <c r="J838" s="1051"/>
    </row>
    <row r="839" spans="9:10">
      <c r="I839" s="1051"/>
      <c r="J839" s="1051"/>
    </row>
    <row r="840" spans="9:10">
      <c r="I840" s="1051"/>
      <c r="J840" s="1051"/>
    </row>
    <row r="841" spans="9:10">
      <c r="I841" s="1051"/>
      <c r="J841" s="1051"/>
    </row>
    <row r="842" spans="9:10">
      <c r="I842" s="1051"/>
      <c r="J842" s="1051"/>
    </row>
    <row r="843" spans="9:10">
      <c r="I843" s="1051"/>
      <c r="J843" s="1051"/>
    </row>
    <row r="844" spans="9:10">
      <c r="I844" s="1051"/>
      <c r="J844" s="1051"/>
    </row>
    <row r="845" spans="9:10">
      <c r="I845" s="1051"/>
      <c r="J845" s="1051"/>
    </row>
    <row r="846" spans="9:10">
      <c r="I846" s="1051"/>
      <c r="J846" s="1051"/>
    </row>
    <row r="847" spans="9:10">
      <c r="I847" s="1051"/>
      <c r="J847" s="1051"/>
    </row>
    <row r="848" spans="9:10">
      <c r="I848" s="1051"/>
      <c r="J848" s="1051"/>
    </row>
    <row r="849" spans="9:10">
      <c r="I849" s="1051"/>
      <c r="J849" s="1051"/>
    </row>
    <row r="850" spans="9:10">
      <c r="I850" s="1051"/>
      <c r="J850" s="1051"/>
    </row>
    <row r="851" spans="9:10">
      <c r="I851" s="1051"/>
      <c r="J851" s="1051"/>
    </row>
    <row r="852" spans="9:10">
      <c r="I852" s="1051"/>
      <c r="J852" s="1051"/>
    </row>
    <row r="853" spans="9:10">
      <c r="I853" s="1051"/>
      <c r="J853" s="1051"/>
    </row>
    <row r="854" spans="9:10">
      <c r="I854" s="1051"/>
      <c r="J854" s="1051"/>
    </row>
    <row r="855" spans="9:10">
      <c r="I855" s="1051"/>
      <c r="J855" s="1051"/>
    </row>
    <row r="856" spans="9:10">
      <c r="I856" s="1051"/>
      <c r="J856" s="1051"/>
    </row>
    <row r="857" spans="9:10">
      <c r="I857" s="1051"/>
      <c r="J857" s="1051"/>
    </row>
    <row r="858" spans="9:10">
      <c r="I858" s="1051"/>
      <c r="J858" s="1051"/>
    </row>
    <row r="859" spans="9:10">
      <c r="I859" s="1051"/>
      <c r="J859" s="1051"/>
    </row>
    <row r="860" spans="9:10">
      <c r="I860" s="1051"/>
      <c r="J860" s="1051"/>
    </row>
    <row r="861" spans="9:10">
      <c r="I861" s="1051"/>
      <c r="J861" s="1051"/>
    </row>
    <row r="862" spans="9:10">
      <c r="I862" s="1051"/>
      <c r="J862" s="1051"/>
    </row>
    <row r="863" spans="9:10">
      <c r="I863" s="1051"/>
      <c r="J863" s="1051"/>
    </row>
    <row r="864" spans="9:10">
      <c r="I864" s="1051"/>
      <c r="J864" s="1051"/>
    </row>
    <row r="865" spans="9:10">
      <c r="I865" s="1051"/>
      <c r="J865" s="1051"/>
    </row>
    <row r="866" spans="9:10">
      <c r="I866" s="1051"/>
      <c r="J866" s="1051"/>
    </row>
    <row r="867" spans="9:10">
      <c r="I867" s="1051"/>
      <c r="J867" s="1051"/>
    </row>
    <row r="868" spans="9:10">
      <c r="I868" s="1051"/>
      <c r="J868" s="1051"/>
    </row>
    <row r="869" spans="9:10">
      <c r="I869" s="1051"/>
      <c r="J869" s="1051"/>
    </row>
    <row r="870" spans="9:10">
      <c r="I870" s="1051"/>
      <c r="J870" s="1051"/>
    </row>
    <row r="871" spans="9:10">
      <c r="I871" s="1051"/>
      <c r="J871" s="1051"/>
    </row>
    <row r="872" spans="9:10">
      <c r="I872" s="1051"/>
      <c r="J872" s="1051"/>
    </row>
    <row r="873" spans="9:10">
      <c r="I873" s="1051"/>
      <c r="J873" s="1051"/>
    </row>
    <row r="874" spans="9:10">
      <c r="I874" s="1051"/>
      <c r="J874" s="1051"/>
    </row>
    <row r="875" spans="9:10">
      <c r="I875" s="1051"/>
      <c r="J875" s="1051"/>
    </row>
    <row r="876" spans="9:10">
      <c r="I876" s="1051"/>
      <c r="J876" s="1051"/>
    </row>
    <row r="877" spans="9:10">
      <c r="I877" s="1051"/>
      <c r="J877" s="1051"/>
    </row>
    <row r="878" spans="9:10">
      <c r="I878" s="1051"/>
      <c r="J878" s="1051"/>
    </row>
    <row r="879" spans="9:10">
      <c r="I879" s="1051"/>
      <c r="J879" s="1051"/>
    </row>
    <row r="880" spans="9:10">
      <c r="I880" s="1051"/>
      <c r="J880" s="1051"/>
    </row>
    <row r="881" spans="9:10">
      <c r="I881" s="1051"/>
      <c r="J881" s="1051"/>
    </row>
    <row r="882" spans="9:10">
      <c r="I882" s="1051"/>
      <c r="J882" s="1051"/>
    </row>
    <row r="883" spans="9:10">
      <c r="I883" s="1051"/>
      <c r="J883" s="1051"/>
    </row>
    <row r="884" spans="9:10">
      <c r="I884" s="1051"/>
      <c r="J884" s="1051"/>
    </row>
    <row r="885" spans="9:10">
      <c r="I885" s="1051"/>
      <c r="J885" s="1051"/>
    </row>
    <row r="886" spans="9:10">
      <c r="I886" s="1051"/>
      <c r="J886" s="1051"/>
    </row>
    <row r="887" spans="9:10">
      <c r="I887" s="1051"/>
      <c r="J887" s="1051"/>
    </row>
    <row r="888" spans="9:10">
      <c r="I888" s="1051"/>
      <c r="J888" s="1051"/>
    </row>
    <row r="889" spans="9:10">
      <c r="I889" s="1051"/>
      <c r="J889" s="1051"/>
    </row>
    <row r="890" spans="9:10">
      <c r="I890" s="1051"/>
      <c r="J890" s="1051"/>
    </row>
    <row r="891" spans="9:10">
      <c r="I891" s="1051"/>
      <c r="J891" s="1051"/>
    </row>
    <row r="892" spans="9:10">
      <c r="I892" s="1051"/>
      <c r="J892" s="1051"/>
    </row>
    <row r="893" spans="9:10">
      <c r="I893" s="1051"/>
      <c r="J893" s="1051"/>
    </row>
    <row r="894" spans="9:10">
      <c r="I894" s="1051"/>
      <c r="J894" s="1051"/>
    </row>
    <row r="895" spans="9:10">
      <c r="I895" s="1051"/>
      <c r="J895" s="1051"/>
    </row>
    <row r="896" spans="9:10">
      <c r="I896" s="1051"/>
      <c r="J896" s="1051"/>
    </row>
    <row r="897" spans="9:10">
      <c r="I897" s="1051"/>
      <c r="J897" s="1051"/>
    </row>
    <row r="898" spans="9:10">
      <c r="I898" s="1051"/>
      <c r="J898" s="1051"/>
    </row>
    <row r="899" spans="9:10">
      <c r="I899" s="1051"/>
      <c r="J899" s="1051"/>
    </row>
    <row r="900" spans="9:10">
      <c r="I900" s="1051"/>
      <c r="J900" s="1051"/>
    </row>
    <row r="901" spans="9:10">
      <c r="I901" s="1051"/>
      <c r="J901" s="1051"/>
    </row>
    <row r="902" spans="9:10">
      <c r="I902" s="1051"/>
      <c r="J902" s="1051"/>
    </row>
    <row r="903" spans="9:10">
      <c r="I903" s="1051"/>
      <c r="J903" s="1051"/>
    </row>
    <row r="904" spans="9:10">
      <c r="I904" s="1051"/>
      <c r="J904" s="1051"/>
    </row>
    <row r="905" spans="9:10">
      <c r="I905" s="1051"/>
      <c r="J905" s="1051"/>
    </row>
    <row r="906" spans="9:10">
      <c r="I906" s="1051"/>
      <c r="J906" s="1051"/>
    </row>
    <row r="907" spans="9:10">
      <c r="I907" s="1051"/>
      <c r="J907" s="1051"/>
    </row>
    <row r="908" spans="9:10">
      <c r="I908" s="1051"/>
      <c r="J908" s="1051"/>
    </row>
    <row r="909" spans="9:10">
      <c r="I909" s="1051"/>
      <c r="J909" s="1051"/>
    </row>
    <row r="910" spans="9:10">
      <c r="I910" s="1051"/>
      <c r="J910" s="1051"/>
    </row>
    <row r="911" spans="9:10">
      <c r="I911" s="1051"/>
      <c r="J911" s="1051"/>
    </row>
    <row r="912" spans="9:10">
      <c r="I912" s="1051"/>
      <c r="J912" s="1051"/>
    </row>
    <row r="913" spans="9:10">
      <c r="I913" s="1051"/>
      <c r="J913" s="1051"/>
    </row>
    <row r="914" spans="9:10">
      <c r="I914" s="1051"/>
      <c r="J914" s="1051"/>
    </row>
    <row r="915" spans="9:10">
      <c r="I915" s="1051"/>
      <c r="J915" s="1051"/>
    </row>
    <row r="916" spans="9:10">
      <c r="I916" s="1051"/>
      <c r="J916" s="1051"/>
    </row>
    <row r="917" spans="9:10">
      <c r="I917" s="1051"/>
      <c r="J917" s="1051"/>
    </row>
    <row r="918" spans="9:10">
      <c r="I918" s="1051"/>
      <c r="J918" s="1051"/>
    </row>
    <row r="919" spans="9:10">
      <c r="I919" s="1051"/>
      <c r="J919" s="1051"/>
    </row>
    <row r="920" spans="9:10">
      <c r="I920" s="1051"/>
      <c r="J920" s="1051"/>
    </row>
    <row r="921" spans="9:10">
      <c r="I921" s="1051"/>
      <c r="J921" s="1051"/>
    </row>
    <row r="922" spans="9:10">
      <c r="I922" s="1051"/>
      <c r="J922" s="1051"/>
    </row>
    <row r="923" spans="9:10">
      <c r="I923" s="1051"/>
      <c r="J923" s="1051"/>
    </row>
    <row r="924" spans="9:10">
      <c r="I924" s="1051"/>
      <c r="J924" s="1051"/>
    </row>
    <row r="925" spans="9:10">
      <c r="I925" s="1051"/>
      <c r="J925" s="1051"/>
    </row>
    <row r="926" spans="9:10">
      <c r="I926" s="1051"/>
      <c r="J926" s="1051"/>
    </row>
    <row r="927" spans="9:10">
      <c r="I927" s="1051"/>
      <c r="J927" s="1051"/>
    </row>
    <row r="928" spans="9:10">
      <c r="I928" s="1051"/>
      <c r="J928" s="1051"/>
    </row>
    <row r="929" spans="9:10">
      <c r="I929" s="1051"/>
      <c r="J929" s="1051"/>
    </row>
    <row r="930" spans="9:10">
      <c r="I930" s="1051"/>
      <c r="J930" s="1051"/>
    </row>
    <row r="931" spans="9:10">
      <c r="I931" s="1051"/>
      <c r="J931" s="1051"/>
    </row>
    <row r="932" spans="9:10">
      <c r="I932" s="1051"/>
      <c r="J932" s="1051"/>
    </row>
    <row r="933" spans="9:10">
      <c r="I933" s="1051"/>
      <c r="J933" s="1051"/>
    </row>
    <row r="934" spans="9:10">
      <c r="I934" s="1051"/>
      <c r="J934" s="1051"/>
    </row>
    <row r="935" spans="9:10">
      <c r="I935" s="1051"/>
      <c r="J935" s="1051"/>
    </row>
    <row r="936" spans="9:10">
      <c r="I936" s="1051"/>
      <c r="J936" s="1051"/>
    </row>
    <row r="937" spans="9:10">
      <c r="I937" s="1051"/>
      <c r="J937" s="1051"/>
    </row>
    <row r="938" spans="9:10">
      <c r="I938" s="1051"/>
      <c r="J938" s="1051"/>
    </row>
    <row r="939" spans="9:10">
      <c r="I939" s="1051"/>
      <c r="J939" s="1051"/>
    </row>
    <row r="940" spans="9:10">
      <c r="I940" s="1051"/>
      <c r="J940" s="1051"/>
    </row>
    <row r="941" spans="9:10">
      <c r="I941" s="1051"/>
      <c r="J941" s="1051"/>
    </row>
    <row r="942" spans="9:10">
      <c r="I942" s="1051"/>
      <c r="J942" s="1051"/>
    </row>
    <row r="943" spans="9:10">
      <c r="I943" s="1051"/>
      <c r="J943" s="1051"/>
    </row>
    <row r="944" spans="9:10">
      <c r="I944" s="1051"/>
      <c r="J944" s="1051"/>
    </row>
    <row r="945" spans="9:10">
      <c r="I945" s="1051"/>
      <c r="J945" s="1051"/>
    </row>
    <row r="946" spans="9:10">
      <c r="I946" s="1051"/>
      <c r="J946" s="1051"/>
    </row>
    <row r="947" spans="9:10">
      <c r="I947" s="1051"/>
      <c r="J947" s="1051"/>
    </row>
    <row r="948" spans="9:10">
      <c r="I948" s="1051"/>
      <c r="J948" s="1051"/>
    </row>
    <row r="949" spans="9:10">
      <c r="I949" s="1051"/>
      <c r="J949" s="1051"/>
    </row>
    <row r="950" spans="9:10">
      <c r="I950" s="1051"/>
      <c r="J950" s="1051"/>
    </row>
    <row r="951" spans="9:10">
      <c r="I951" s="1051"/>
      <c r="J951" s="1051"/>
    </row>
    <row r="952" spans="9:10">
      <c r="I952" s="1051"/>
      <c r="J952" s="1051"/>
    </row>
    <row r="953" spans="9:10">
      <c r="I953" s="1051"/>
      <c r="J953" s="1051"/>
    </row>
    <row r="954" spans="9:10">
      <c r="I954" s="1051"/>
      <c r="J954" s="1051"/>
    </row>
    <row r="955" spans="9:10">
      <c r="I955" s="1051"/>
      <c r="J955" s="1051"/>
    </row>
    <row r="956" spans="9:10">
      <c r="I956" s="1051"/>
      <c r="J956" s="1051"/>
    </row>
    <row r="957" spans="9:10">
      <c r="I957" s="1051"/>
      <c r="J957" s="1051"/>
    </row>
    <row r="958" spans="9:10">
      <c r="I958" s="1051"/>
      <c r="J958" s="1051"/>
    </row>
    <row r="959" spans="9:10">
      <c r="I959" s="1051"/>
      <c r="J959" s="1051"/>
    </row>
    <row r="960" spans="9:10">
      <c r="I960" s="1051"/>
      <c r="J960" s="1051"/>
    </row>
    <row r="961" spans="9:10">
      <c r="I961" s="1051"/>
      <c r="J961" s="1051"/>
    </row>
    <row r="962" spans="9:10">
      <c r="I962" s="1051"/>
      <c r="J962" s="1051"/>
    </row>
    <row r="963" spans="9:10">
      <c r="I963" s="1051"/>
      <c r="J963" s="1051"/>
    </row>
    <row r="964" spans="9:10">
      <c r="I964" s="1051"/>
      <c r="J964" s="1051"/>
    </row>
    <row r="965" spans="9:10">
      <c r="I965" s="1051"/>
      <c r="J965" s="1051"/>
    </row>
    <row r="966" spans="9:10">
      <c r="I966" s="1051"/>
      <c r="J966" s="1051"/>
    </row>
    <row r="967" spans="9:10">
      <c r="I967" s="1051"/>
      <c r="J967" s="1051"/>
    </row>
    <row r="968" spans="9:10">
      <c r="I968" s="1051"/>
      <c r="J968" s="1051"/>
    </row>
    <row r="969" spans="9:10">
      <c r="I969" s="1051"/>
      <c r="J969" s="1051"/>
    </row>
    <row r="970" spans="9:10">
      <c r="I970" s="1051"/>
      <c r="J970" s="1051"/>
    </row>
    <row r="971" spans="9:10">
      <c r="I971" s="1051"/>
      <c r="J971" s="1051"/>
    </row>
    <row r="972" spans="9:10">
      <c r="I972" s="1051"/>
      <c r="J972" s="1051"/>
    </row>
    <row r="973" spans="9:10">
      <c r="I973" s="1051"/>
      <c r="J973" s="1051"/>
    </row>
    <row r="974" spans="9:10">
      <c r="I974" s="1051"/>
      <c r="J974" s="1051"/>
    </row>
    <row r="975" spans="9:10">
      <c r="I975" s="1051"/>
      <c r="J975" s="1051"/>
    </row>
    <row r="976" spans="9:10">
      <c r="I976" s="1051"/>
      <c r="J976" s="1051"/>
    </row>
    <row r="977" spans="9:10">
      <c r="I977" s="1051"/>
      <c r="J977" s="1051"/>
    </row>
    <row r="978" spans="9:10">
      <c r="I978" s="1051"/>
      <c r="J978" s="1051"/>
    </row>
    <row r="979" spans="9:10">
      <c r="I979" s="1051"/>
      <c r="J979" s="1051"/>
    </row>
    <row r="980" spans="9:10">
      <c r="I980" s="1051"/>
      <c r="J980" s="1051"/>
    </row>
    <row r="981" spans="9:10">
      <c r="I981" s="1051"/>
      <c r="J981" s="1051"/>
    </row>
    <row r="982" spans="9:10">
      <c r="I982" s="1051"/>
      <c r="J982" s="1051"/>
    </row>
    <row r="983" spans="9:10">
      <c r="I983" s="1051"/>
      <c r="J983" s="1051"/>
    </row>
    <row r="984" spans="9:10">
      <c r="I984" s="1051"/>
      <c r="J984" s="1051"/>
    </row>
    <row r="985" spans="9:10">
      <c r="I985" s="1051"/>
      <c r="J985" s="1051"/>
    </row>
    <row r="986" spans="9:10">
      <c r="I986" s="1051"/>
      <c r="J986" s="1051"/>
    </row>
    <row r="987" spans="9:10">
      <c r="I987" s="1051"/>
      <c r="J987" s="1051"/>
    </row>
    <row r="988" spans="9:10">
      <c r="I988" s="1051"/>
      <c r="J988" s="1051"/>
    </row>
    <row r="989" spans="9:10">
      <c r="I989" s="1051"/>
      <c r="J989" s="1051"/>
    </row>
    <row r="990" spans="9:10">
      <c r="I990" s="1051"/>
      <c r="J990" s="1051"/>
    </row>
    <row r="991" spans="9:10">
      <c r="I991" s="1051"/>
      <c r="J991" s="1051"/>
    </row>
    <row r="992" spans="9:10">
      <c r="I992" s="1051"/>
      <c r="J992" s="1051"/>
    </row>
    <row r="993" spans="9:10">
      <c r="I993" s="1051"/>
      <c r="J993" s="1051"/>
    </row>
    <row r="994" spans="9:10">
      <c r="I994" s="1051"/>
      <c r="J994" s="1051"/>
    </row>
    <row r="995" spans="9:10">
      <c r="I995" s="1051"/>
      <c r="J995" s="1051"/>
    </row>
    <row r="996" spans="9:10">
      <c r="I996" s="1051"/>
      <c r="J996" s="1051"/>
    </row>
    <row r="997" spans="9:10">
      <c r="I997" s="1051"/>
      <c r="J997" s="1051"/>
    </row>
    <row r="998" spans="9:10">
      <c r="I998" s="1051"/>
      <c r="J998" s="1051"/>
    </row>
    <row r="999" spans="9:10">
      <c r="I999" s="1051"/>
      <c r="J999" s="1051"/>
    </row>
    <row r="1000" spans="9:10">
      <c r="I1000" s="1051"/>
      <c r="J1000" s="1051"/>
    </row>
    <row r="1001" spans="9:10">
      <c r="I1001" s="1051"/>
      <c r="J1001" s="1051"/>
    </row>
    <row r="1002" spans="9:10">
      <c r="I1002" s="1051"/>
      <c r="J1002" s="1051"/>
    </row>
    <row r="1003" spans="9:10">
      <c r="I1003" s="1051"/>
      <c r="J1003" s="1051"/>
    </row>
    <row r="1004" spans="9:10">
      <c r="I1004" s="1051"/>
      <c r="J1004" s="1051"/>
    </row>
    <row r="1005" spans="9:10">
      <c r="I1005" s="1051"/>
      <c r="J1005" s="1051"/>
    </row>
    <row r="1006" spans="9:10">
      <c r="I1006" s="1051"/>
      <c r="J1006" s="1051"/>
    </row>
    <row r="1007" spans="9:10">
      <c r="I1007" s="1051"/>
      <c r="J1007" s="1051"/>
    </row>
    <row r="1008" spans="9:10">
      <c r="I1008" s="1051"/>
      <c r="J1008" s="1051"/>
    </row>
    <row r="1009" spans="9:10">
      <c r="I1009" s="1051"/>
      <c r="J1009" s="1051"/>
    </row>
    <row r="1010" spans="9:10">
      <c r="I1010" s="1051"/>
      <c r="J1010" s="1051"/>
    </row>
    <row r="1011" spans="9:10">
      <c r="I1011" s="1051"/>
      <c r="J1011" s="1051"/>
    </row>
    <row r="1012" spans="9:10">
      <c r="I1012" s="1051"/>
      <c r="J1012" s="1051"/>
    </row>
    <row r="1013" spans="9:10">
      <c r="I1013" s="1051"/>
      <c r="J1013" s="1051"/>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7"/>
  </sheetPr>
  <dimension ref="A1:M63"/>
  <sheetViews>
    <sheetView zoomScale="80" zoomScaleNormal="80" workbookViewId="0">
      <pane ySplit="2" topLeftCell="A3" activePane="bottomLeft" state="frozen"/>
      <selection pane="bottomLeft" activeCell="J14" sqref="J14"/>
    </sheetView>
  </sheetViews>
  <sheetFormatPr defaultRowHeight="15.75"/>
  <cols>
    <col min="2" max="3" width="5.125" style="185" customWidth="1"/>
    <col min="4" max="4" width="4.5" style="185" customWidth="1"/>
    <col min="6" max="6" width="5.375" customWidth="1"/>
    <col min="7" max="7" width="5.125" customWidth="1"/>
    <col min="8" max="8" width="17.5" customWidth="1"/>
    <col min="9" max="9" width="29.625" customWidth="1"/>
    <col min="10" max="10" width="137.125" customWidth="1"/>
  </cols>
  <sheetData>
    <row r="1" spans="1:13">
      <c r="A1" s="262" t="s">
        <v>3745</v>
      </c>
      <c r="B1" s="842"/>
      <c r="C1" s="842"/>
      <c r="D1" s="842"/>
      <c r="E1" s="105"/>
      <c r="F1" s="798" t="s">
        <v>3573</v>
      </c>
      <c r="G1" s="799" t="s">
        <v>3574</v>
      </c>
      <c r="H1" s="824"/>
      <c r="I1" s="105" t="s">
        <v>54</v>
      </c>
      <c r="J1" s="160"/>
    </row>
    <row r="2" spans="1:13">
      <c r="A2" s="119" t="s">
        <v>1039</v>
      </c>
      <c r="B2" s="861" t="s">
        <v>54</v>
      </c>
      <c r="C2" s="861" t="s">
        <v>3746</v>
      </c>
      <c r="D2" s="861" t="s">
        <v>3747</v>
      </c>
      <c r="E2" s="119" t="s">
        <v>1038</v>
      </c>
      <c r="F2" s="758" t="s">
        <v>1062</v>
      </c>
      <c r="G2" s="758" t="s">
        <v>1062</v>
      </c>
      <c r="H2" s="758" t="s">
        <v>3553</v>
      </c>
      <c r="I2" s="119" t="s">
        <v>1037</v>
      </c>
      <c r="J2" s="120" t="s">
        <v>1040</v>
      </c>
      <c r="K2" s="1268" t="s">
        <v>3699</v>
      </c>
      <c r="L2" s="1265"/>
      <c r="M2" s="119" t="s">
        <v>2964</v>
      </c>
    </row>
    <row r="3" spans="1:13" ht="15" customHeight="1">
      <c r="A3" s="222">
        <v>1</v>
      </c>
      <c r="B3" s="139">
        <v>1</v>
      </c>
      <c r="C3" s="139"/>
      <c r="D3" s="139"/>
      <c r="E3" s="139">
        <v>1</v>
      </c>
      <c r="F3" s="849">
        <v>2</v>
      </c>
      <c r="G3" s="850">
        <v>2</v>
      </c>
      <c r="H3" s="139" t="s">
        <v>3749</v>
      </c>
      <c r="I3" s="284" t="s">
        <v>763</v>
      </c>
      <c r="J3" s="219"/>
      <c r="K3" s="1264" t="s">
        <v>3858</v>
      </c>
      <c r="L3" s="1265"/>
      <c r="M3" s="841">
        <v>60</v>
      </c>
    </row>
    <row r="4" spans="1:13" ht="15" customHeight="1">
      <c r="A4" s="222">
        <v>2</v>
      </c>
      <c r="B4" s="139">
        <v>2</v>
      </c>
      <c r="C4" s="139"/>
      <c r="D4" s="139"/>
      <c r="E4" s="139">
        <v>2</v>
      </c>
      <c r="F4" s="139"/>
      <c r="G4" s="139"/>
      <c r="H4" s="139"/>
      <c r="I4" s="284" t="s">
        <v>766</v>
      </c>
      <c r="J4" s="219"/>
      <c r="K4" s="1264" t="s">
        <v>3859</v>
      </c>
      <c r="L4" s="1265"/>
      <c r="M4" s="841"/>
    </row>
    <row r="5" spans="1:13" ht="15" customHeight="1">
      <c r="A5" s="222">
        <v>3</v>
      </c>
      <c r="B5" s="139"/>
      <c r="C5" s="139"/>
      <c r="D5" s="139"/>
      <c r="E5" s="139"/>
      <c r="F5" s="139"/>
      <c r="G5" s="139"/>
      <c r="H5" s="139"/>
      <c r="I5" s="284" t="s">
        <v>769</v>
      </c>
      <c r="J5" s="219"/>
      <c r="K5" s="1264" t="s">
        <v>3857</v>
      </c>
      <c r="L5" s="1265"/>
      <c r="M5" s="841"/>
    </row>
    <row r="6" spans="1:13" ht="15" customHeight="1">
      <c r="A6" s="222">
        <v>4</v>
      </c>
      <c r="B6" s="139">
        <v>1</v>
      </c>
      <c r="C6" s="139"/>
      <c r="D6" s="139"/>
      <c r="E6" s="139">
        <v>1</v>
      </c>
      <c r="F6" s="139"/>
      <c r="G6" s="139"/>
      <c r="H6" s="139"/>
      <c r="I6" s="284" t="s">
        <v>772</v>
      </c>
      <c r="J6" s="219"/>
      <c r="K6" s="1264" t="s">
        <v>3860</v>
      </c>
      <c r="L6" s="1265"/>
      <c r="M6" s="841"/>
    </row>
    <row r="7" spans="1:13" ht="15" customHeight="1">
      <c r="A7" s="222">
        <v>5</v>
      </c>
      <c r="B7" s="139">
        <v>10</v>
      </c>
      <c r="C7" s="139"/>
      <c r="D7" s="139"/>
      <c r="E7" s="139">
        <v>10</v>
      </c>
      <c r="F7" s="146">
        <v>2</v>
      </c>
      <c r="G7" s="146">
        <v>2</v>
      </c>
      <c r="H7" s="139" t="s">
        <v>3750</v>
      </c>
      <c r="I7" s="284" t="s">
        <v>775</v>
      </c>
      <c r="J7" s="219"/>
      <c r="K7" s="1264" t="s">
        <v>3861</v>
      </c>
      <c r="L7" s="1265"/>
      <c r="M7" s="841"/>
    </row>
    <row r="8" spans="1:13" ht="15" customHeight="1">
      <c r="A8" s="222">
        <v>6</v>
      </c>
      <c r="B8" s="139"/>
      <c r="C8" s="139"/>
      <c r="D8" s="139"/>
      <c r="E8" s="139"/>
      <c r="F8" s="139"/>
      <c r="G8" s="146"/>
      <c r="H8" s="139"/>
      <c r="I8" s="284" t="s">
        <v>777</v>
      </c>
      <c r="J8" s="219"/>
      <c r="K8" s="1264" t="s">
        <v>3862</v>
      </c>
      <c r="L8" s="1265"/>
      <c r="M8" s="841"/>
    </row>
    <row r="9" spans="1:13" ht="15" customHeight="1">
      <c r="A9" s="222">
        <v>7</v>
      </c>
      <c r="B9" s="139"/>
      <c r="C9" s="139"/>
      <c r="D9" s="139"/>
      <c r="E9" s="146"/>
      <c r="F9" s="146"/>
      <c r="G9" s="146"/>
      <c r="H9" s="146"/>
      <c r="I9" s="284" t="s">
        <v>780</v>
      </c>
      <c r="J9" s="223"/>
      <c r="K9" s="1264" t="s">
        <v>3863</v>
      </c>
      <c r="L9" s="1265"/>
      <c r="M9" s="841">
        <v>0</v>
      </c>
    </row>
    <row r="10" spans="1:13" ht="15" customHeight="1">
      <c r="A10" s="222">
        <v>8</v>
      </c>
      <c r="B10" s="139"/>
      <c r="C10" s="139"/>
      <c r="D10" s="139"/>
      <c r="E10" s="146"/>
      <c r="F10" s="146"/>
      <c r="G10" s="146"/>
      <c r="H10" s="146"/>
      <c r="I10" s="284" t="s">
        <v>783</v>
      </c>
      <c r="J10" s="223"/>
    </row>
    <row r="11" spans="1:13" ht="15" customHeight="1">
      <c r="A11" s="222">
        <v>9</v>
      </c>
      <c r="B11" s="139"/>
      <c r="C11" s="139"/>
      <c r="D11" s="139"/>
      <c r="E11" s="145"/>
      <c r="F11" s="145"/>
      <c r="G11" s="145"/>
      <c r="H11" s="145"/>
      <c r="I11" s="284" t="s">
        <v>786</v>
      </c>
      <c r="J11" s="223"/>
    </row>
    <row r="12" spans="1:13" ht="15" customHeight="1">
      <c r="A12" s="222">
        <v>10</v>
      </c>
      <c r="B12" s="139"/>
      <c r="C12" s="139"/>
      <c r="D12" s="139"/>
      <c r="E12" s="146"/>
      <c r="F12" s="849">
        <v>3</v>
      </c>
      <c r="G12" s="146"/>
      <c r="H12" s="146"/>
      <c r="I12" s="284" t="s">
        <v>789</v>
      </c>
      <c r="J12" s="7"/>
    </row>
    <row r="13" spans="1:13" ht="15" customHeight="1">
      <c r="A13" s="222">
        <v>11</v>
      </c>
      <c r="B13" s="139"/>
      <c r="C13" s="139"/>
      <c r="D13" s="139"/>
      <c r="E13" s="146"/>
      <c r="F13" s="146"/>
      <c r="G13" s="146"/>
      <c r="H13" s="146"/>
      <c r="I13" s="284" t="s">
        <v>792</v>
      </c>
      <c r="J13" s="7"/>
    </row>
    <row r="14" spans="1:13" ht="15" customHeight="1">
      <c r="A14" s="222">
        <v>12</v>
      </c>
      <c r="B14" s="139"/>
      <c r="C14" s="139"/>
      <c r="D14" s="139"/>
      <c r="E14" s="146"/>
      <c r="F14" s="146"/>
      <c r="G14" s="146"/>
      <c r="H14" s="146"/>
      <c r="I14" s="284" t="s">
        <v>795</v>
      </c>
      <c r="J14" s="7"/>
    </row>
    <row r="15" spans="1:13" ht="15" customHeight="1">
      <c r="A15" s="222">
        <v>13</v>
      </c>
      <c r="B15" s="139"/>
      <c r="C15" s="139"/>
      <c r="D15" s="139"/>
      <c r="E15" s="146"/>
      <c r="F15" s="146"/>
      <c r="G15" s="146"/>
      <c r="H15" s="146"/>
      <c r="I15" s="284" t="s">
        <v>798</v>
      </c>
      <c r="J15" s="7"/>
    </row>
    <row r="16" spans="1:13" ht="15" customHeight="1">
      <c r="A16" s="222">
        <v>14</v>
      </c>
      <c r="B16" s="139"/>
      <c r="C16" s="139"/>
      <c r="D16" s="139"/>
      <c r="E16" s="146"/>
      <c r="F16" s="146"/>
      <c r="G16" s="146"/>
      <c r="H16" s="146"/>
      <c r="I16" s="284" t="s">
        <v>801</v>
      </c>
      <c r="J16" s="7"/>
    </row>
    <row r="17" spans="1:10" ht="15" customHeight="1">
      <c r="A17" s="222">
        <v>15</v>
      </c>
      <c r="B17" s="139">
        <v>2</v>
      </c>
      <c r="C17" s="139"/>
      <c r="D17" s="139"/>
      <c r="E17" s="146">
        <v>2</v>
      </c>
      <c r="F17" s="146"/>
      <c r="G17" s="146">
        <v>2</v>
      </c>
      <c r="H17" s="146" t="s">
        <v>3751</v>
      </c>
      <c r="I17" s="284" t="s">
        <v>804</v>
      </c>
      <c r="J17" s="7"/>
    </row>
    <row r="18" spans="1:10" ht="15" customHeight="1">
      <c r="A18" s="222">
        <v>16</v>
      </c>
      <c r="B18" s="139"/>
      <c r="C18" s="139"/>
      <c r="D18" s="139"/>
      <c r="E18" s="146"/>
      <c r="F18" s="146"/>
      <c r="G18" s="146"/>
      <c r="H18" s="146"/>
      <c r="I18" s="284" t="s">
        <v>807</v>
      </c>
      <c r="J18" s="223"/>
    </row>
    <row r="19" spans="1:10">
      <c r="A19" s="286">
        <v>17</v>
      </c>
      <c r="B19" s="287">
        <v>3</v>
      </c>
      <c r="C19" s="287"/>
      <c r="D19" s="287"/>
      <c r="E19" s="287">
        <v>3</v>
      </c>
      <c r="F19" s="287"/>
      <c r="G19" s="856">
        <v>3</v>
      </c>
      <c r="H19" s="287" t="s">
        <v>3582</v>
      </c>
      <c r="I19" s="284" t="s">
        <v>764</v>
      </c>
      <c r="J19" s="219"/>
    </row>
    <row r="20" spans="1:10">
      <c r="A20" s="286">
        <v>18</v>
      </c>
      <c r="B20" s="287"/>
      <c r="C20" s="287"/>
      <c r="D20" s="287"/>
      <c r="E20" s="287"/>
      <c r="F20" s="287"/>
      <c r="G20" s="287"/>
      <c r="H20" s="287"/>
      <c r="I20" s="284" t="s">
        <v>767</v>
      </c>
      <c r="J20" s="219"/>
    </row>
    <row r="21" spans="1:10">
      <c r="A21" s="286">
        <v>19</v>
      </c>
      <c r="B21" s="287"/>
      <c r="C21" s="287"/>
      <c r="D21" s="287"/>
      <c r="E21" s="287"/>
      <c r="F21" s="287"/>
      <c r="G21" s="287"/>
      <c r="H21" s="287"/>
      <c r="I21" s="284" t="s">
        <v>770</v>
      </c>
      <c r="J21" s="219"/>
    </row>
    <row r="22" spans="1:10">
      <c r="A22" s="286">
        <v>20</v>
      </c>
      <c r="B22" s="287">
        <v>4</v>
      </c>
      <c r="C22" s="287"/>
      <c r="D22" s="287"/>
      <c r="E22" s="287">
        <v>4</v>
      </c>
      <c r="F22" s="862">
        <v>4</v>
      </c>
      <c r="G22" s="856">
        <v>3</v>
      </c>
      <c r="H22" s="287" t="s">
        <v>3752</v>
      </c>
      <c r="I22" s="284" t="s">
        <v>773</v>
      </c>
      <c r="J22" s="219"/>
    </row>
    <row r="23" spans="1:10">
      <c r="A23" s="286">
        <v>21</v>
      </c>
      <c r="B23" s="287"/>
      <c r="C23" s="287"/>
      <c r="D23" s="287"/>
      <c r="E23" s="287"/>
      <c r="F23" s="287"/>
      <c r="G23" s="287"/>
      <c r="H23" s="287"/>
      <c r="I23" s="284" t="s">
        <v>773</v>
      </c>
      <c r="J23" s="219"/>
    </row>
    <row r="24" spans="1:10">
      <c r="A24" s="286">
        <v>22</v>
      </c>
      <c r="B24" s="287"/>
      <c r="C24" s="287"/>
      <c r="D24" s="287"/>
      <c r="E24" s="287"/>
      <c r="F24" s="287"/>
      <c r="G24" s="287"/>
      <c r="H24" s="287"/>
      <c r="I24" s="284" t="s">
        <v>778</v>
      </c>
      <c r="J24" s="219"/>
    </row>
    <row r="25" spans="1:10">
      <c r="A25" s="286">
        <v>23</v>
      </c>
      <c r="B25" s="287"/>
      <c r="C25" s="287"/>
      <c r="D25" s="287"/>
      <c r="E25" s="287"/>
      <c r="F25" s="287"/>
      <c r="G25" s="287"/>
      <c r="H25" s="287"/>
      <c r="I25" s="284" t="s">
        <v>781</v>
      </c>
      <c r="J25" s="219"/>
    </row>
    <row r="26" spans="1:10">
      <c r="A26" s="286">
        <v>24</v>
      </c>
      <c r="B26" s="287">
        <v>3</v>
      </c>
      <c r="C26" s="287"/>
      <c r="D26" s="287"/>
      <c r="E26" s="287">
        <v>3</v>
      </c>
      <c r="F26" s="287"/>
      <c r="G26" s="287"/>
      <c r="H26" s="287"/>
      <c r="I26" s="284" t="s">
        <v>784</v>
      </c>
      <c r="J26" s="219"/>
    </row>
    <row r="27" spans="1:10">
      <c r="A27" s="286">
        <v>25</v>
      </c>
      <c r="B27" s="287"/>
      <c r="C27" s="287"/>
      <c r="D27" s="287"/>
      <c r="E27" s="287"/>
      <c r="F27" s="287"/>
      <c r="G27" s="287"/>
      <c r="H27" s="287"/>
      <c r="I27" s="284" t="s">
        <v>787</v>
      </c>
      <c r="J27" s="219"/>
    </row>
    <row r="28" spans="1:10">
      <c r="A28" s="286">
        <v>26</v>
      </c>
      <c r="B28" s="287"/>
      <c r="C28" s="287"/>
      <c r="D28" s="287"/>
      <c r="E28" s="287"/>
      <c r="F28" s="287"/>
      <c r="G28" s="914"/>
      <c r="H28" s="287"/>
      <c r="I28" s="284" t="s">
        <v>790</v>
      </c>
      <c r="J28" s="219"/>
    </row>
    <row r="29" spans="1:10">
      <c r="A29" s="286">
        <v>27</v>
      </c>
      <c r="B29" s="287">
        <v>3</v>
      </c>
      <c r="C29" s="287"/>
      <c r="D29" s="287"/>
      <c r="E29" s="287">
        <v>3</v>
      </c>
      <c r="F29" s="862">
        <v>4</v>
      </c>
      <c r="G29" s="914">
        <v>3</v>
      </c>
      <c r="H29" s="287" t="s">
        <v>3753</v>
      </c>
      <c r="I29" s="284" t="s">
        <v>793</v>
      </c>
      <c r="J29" s="219"/>
    </row>
    <row r="30" spans="1:10">
      <c r="A30" s="286">
        <v>28</v>
      </c>
      <c r="B30" s="287"/>
      <c r="C30" s="287"/>
      <c r="D30" s="287"/>
      <c r="E30" s="287"/>
      <c r="F30" s="287"/>
      <c r="G30" s="914"/>
      <c r="H30" s="287"/>
      <c r="I30" s="284" t="s">
        <v>796</v>
      </c>
      <c r="J30" s="219"/>
    </row>
    <row r="31" spans="1:10">
      <c r="A31" s="286">
        <v>29</v>
      </c>
      <c r="B31" s="287"/>
      <c r="C31" s="287"/>
      <c r="D31" s="287"/>
      <c r="E31" s="287"/>
      <c r="F31" s="287"/>
      <c r="G31" s="914"/>
      <c r="H31" s="287"/>
      <c r="I31" s="284" t="s">
        <v>799</v>
      </c>
      <c r="J31" s="219"/>
    </row>
    <row r="32" spans="1:10">
      <c r="A32" s="286">
        <v>30</v>
      </c>
      <c r="B32" s="287">
        <v>3</v>
      </c>
      <c r="C32" s="287"/>
      <c r="D32" s="287"/>
      <c r="E32" s="287">
        <v>3</v>
      </c>
      <c r="F32" s="862">
        <v>4</v>
      </c>
      <c r="G32" s="914">
        <v>3</v>
      </c>
      <c r="H32" s="287" t="s">
        <v>3551</v>
      </c>
      <c r="I32" s="284" t="s">
        <v>802</v>
      </c>
      <c r="J32" s="219"/>
    </row>
    <row r="33" spans="1:10">
      <c r="A33" s="286">
        <v>31</v>
      </c>
      <c r="B33" s="287"/>
      <c r="C33" s="287"/>
      <c r="D33" s="287"/>
      <c r="E33" s="287"/>
      <c r="F33" s="287"/>
      <c r="G33" s="914"/>
      <c r="H33" s="287"/>
      <c r="I33" s="284" t="s">
        <v>805</v>
      </c>
      <c r="J33" s="219"/>
    </row>
    <row r="34" spans="1:10">
      <c r="A34" s="286">
        <v>32</v>
      </c>
      <c r="B34" s="287"/>
      <c r="C34" s="287"/>
      <c r="D34" s="287"/>
      <c r="E34" s="287"/>
      <c r="F34" s="287"/>
      <c r="G34" s="914"/>
      <c r="H34" s="287"/>
      <c r="I34" s="284" t="s">
        <v>808</v>
      </c>
      <c r="J34" s="219"/>
    </row>
    <row r="35" spans="1:10">
      <c r="A35" s="286">
        <v>33</v>
      </c>
      <c r="B35" s="287"/>
      <c r="C35" s="287">
        <v>6</v>
      </c>
      <c r="D35" s="287"/>
      <c r="E35" s="287">
        <v>6</v>
      </c>
      <c r="F35" s="862">
        <v>3</v>
      </c>
      <c r="G35" s="914">
        <v>3</v>
      </c>
      <c r="H35" s="287" t="s">
        <v>3746</v>
      </c>
      <c r="I35" s="285" t="s">
        <v>1183</v>
      </c>
      <c r="J35" s="219"/>
    </row>
    <row r="36" spans="1:10">
      <c r="A36" s="286">
        <v>34</v>
      </c>
      <c r="B36" s="287"/>
      <c r="C36" s="287"/>
      <c r="D36" s="287"/>
      <c r="E36" s="287"/>
      <c r="F36" s="287"/>
      <c r="G36" s="914"/>
      <c r="H36" s="287"/>
      <c r="I36" s="285" t="s">
        <v>1184</v>
      </c>
      <c r="J36" s="219"/>
    </row>
    <row r="37" spans="1:10">
      <c r="A37" s="286">
        <v>35</v>
      </c>
      <c r="B37" s="287"/>
      <c r="C37" s="287"/>
      <c r="D37" s="287"/>
      <c r="E37" s="287"/>
      <c r="F37" s="862">
        <v>4</v>
      </c>
      <c r="G37" s="914"/>
      <c r="H37" s="287"/>
      <c r="I37" s="285" t="s">
        <v>1185</v>
      </c>
      <c r="J37" s="219"/>
    </row>
    <row r="38" spans="1:10">
      <c r="A38" s="286">
        <v>36</v>
      </c>
      <c r="B38" s="287"/>
      <c r="C38" s="287"/>
      <c r="D38" s="287"/>
      <c r="E38" s="287"/>
      <c r="F38" s="287"/>
      <c r="G38" s="914"/>
      <c r="H38" s="287"/>
      <c r="I38" s="285" t="s">
        <v>1186</v>
      </c>
      <c r="J38" s="219"/>
    </row>
    <row r="39" spans="1:10">
      <c r="A39" s="286">
        <v>37</v>
      </c>
      <c r="B39" s="287"/>
      <c r="C39" s="287"/>
      <c r="D39" s="287"/>
      <c r="E39" s="287"/>
      <c r="F39" s="287"/>
      <c r="G39" s="914"/>
      <c r="H39" s="287"/>
      <c r="I39" s="285" t="s">
        <v>1189</v>
      </c>
      <c r="J39" s="219"/>
    </row>
    <row r="40" spans="1:10">
      <c r="A40" s="286">
        <v>38</v>
      </c>
      <c r="B40" s="287"/>
      <c r="C40" s="287"/>
      <c r="D40" s="287"/>
      <c r="E40" s="287"/>
      <c r="F40" s="287"/>
      <c r="G40" s="914"/>
      <c r="H40" s="287"/>
      <c r="I40" s="285" t="s">
        <v>1190</v>
      </c>
      <c r="J40" s="219"/>
    </row>
    <row r="41" spans="1:10">
      <c r="A41" s="286">
        <v>39</v>
      </c>
      <c r="B41" s="287"/>
      <c r="C41" s="287"/>
      <c r="D41" s="287">
        <v>6</v>
      </c>
      <c r="E41" s="287">
        <v>6</v>
      </c>
      <c r="F41" s="862">
        <v>5</v>
      </c>
      <c r="G41" s="914">
        <v>3</v>
      </c>
      <c r="H41" s="287" t="s">
        <v>3754</v>
      </c>
      <c r="I41" s="285" t="s">
        <v>1187</v>
      </c>
      <c r="J41" s="219"/>
    </row>
    <row r="42" spans="1:10">
      <c r="A42" s="286">
        <v>40</v>
      </c>
      <c r="B42" s="287"/>
      <c r="C42" s="287"/>
      <c r="D42" s="287"/>
      <c r="E42" s="287"/>
      <c r="F42" s="287"/>
      <c r="G42" s="287"/>
      <c r="H42" s="287"/>
      <c r="I42" s="285" t="s">
        <v>1188</v>
      </c>
      <c r="J42" s="219"/>
    </row>
    <row r="43" spans="1:10">
      <c r="A43" s="286">
        <v>41</v>
      </c>
      <c r="B43" s="287"/>
      <c r="C43" s="287"/>
      <c r="D43" s="287"/>
      <c r="E43" s="287"/>
      <c r="F43" s="287"/>
      <c r="G43" s="287"/>
      <c r="H43" s="287"/>
      <c r="I43" s="285" t="s">
        <v>1191</v>
      </c>
      <c r="J43" s="219"/>
    </row>
    <row r="44" spans="1:10">
      <c r="A44" s="286">
        <v>42</v>
      </c>
      <c r="B44" s="287"/>
      <c r="C44" s="287"/>
      <c r="D44" s="287"/>
      <c r="E44" s="287"/>
      <c r="F44" s="287"/>
      <c r="G44" s="287"/>
      <c r="H44" s="287"/>
      <c r="I44" s="285" t="s">
        <v>1192</v>
      </c>
      <c r="J44" s="219"/>
    </row>
    <row r="45" spans="1:10">
      <c r="A45" s="286">
        <v>43</v>
      </c>
      <c r="B45" s="287"/>
      <c r="C45" s="287"/>
      <c r="D45" s="287"/>
      <c r="E45" s="287"/>
      <c r="F45" s="862">
        <v>6</v>
      </c>
      <c r="G45" s="287"/>
      <c r="H45" s="287"/>
      <c r="I45" s="285" t="s">
        <v>1193</v>
      </c>
      <c r="J45" s="219"/>
    </row>
    <row r="46" spans="1:10">
      <c r="A46" s="219">
        <v>44</v>
      </c>
      <c r="B46" s="237"/>
      <c r="C46" s="237"/>
      <c r="D46" s="237"/>
      <c r="E46" s="237"/>
      <c r="F46" s="237"/>
      <c r="G46" s="237"/>
      <c r="H46" s="237"/>
      <c r="I46" s="285" t="s">
        <v>1194</v>
      </c>
      <c r="J46" s="219"/>
    </row>
    <row r="47" spans="1:10">
      <c r="A47" s="286">
        <v>45</v>
      </c>
      <c r="B47" s="287">
        <v>2</v>
      </c>
      <c r="C47" s="287"/>
      <c r="D47" s="287"/>
      <c r="E47" s="287">
        <v>2</v>
      </c>
      <c r="F47" s="862">
        <v>5</v>
      </c>
      <c r="G47" s="914">
        <v>3</v>
      </c>
      <c r="H47" s="287"/>
      <c r="I47" s="284" t="s">
        <v>765</v>
      </c>
      <c r="J47" s="219"/>
    </row>
    <row r="48" spans="1:10">
      <c r="A48" s="286">
        <v>46</v>
      </c>
      <c r="B48" s="287"/>
      <c r="C48" s="287"/>
      <c r="D48" s="287"/>
      <c r="E48" s="287"/>
      <c r="F48" s="287"/>
      <c r="G48" s="914"/>
      <c r="H48" s="287"/>
      <c r="I48" s="284" t="s">
        <v>768</v>
      </c>
      <c r="J48" s="219"/>
    </row>
    <row r="49" spans="1:10">
      <c r="A49" s="286">
        <v>47</v>
      </c>
      <c r="B49" s="287">
        <v>6</v>
      </c>
      <c r="C49" s="287"/>
      <c r="D49" s="287"/>
      <c r="E49" s="287">
        <v>6</v>
      </c>
      <c r="F49" s="862">
        <v>5</v>
      </c>
      <c r="G49" s="914">
        <v>3</v>
      </c>
      <c r="H49" s="287" t="s">
        <v>1163</v>
      </c>
      <c r="I49" s="284" t="s">
        <v>771</v>
      </c>
      <c r="J49" s="219"/>
    </row>
    <row r="50" spans="1:10">
      <c r="A50" s="286">
        <v>48</v>
      </c>
      <c r="B50" s="287"/>
      <c r="C50" s="287"/>
      <c r="D50" s="287"/>
      <c r="E50" s="287"/>
      <c r="F50" s="287"/>
      <c r="G50" s="914"/>
      <c r="H50" s="287"/>
      <c r="I50" s="284" t="s">
        <v>774</v>
      </c>
      <c r="J50" s="219"/>
    </row>
    <row r="51" spans="1:10">
      <c r="A51" s="286">
        <v>49</v>
      </c>
      <c r="B51" s="287"/>
      <c r="C51" s="287"/>
      <c r="D51" s="287"/>
      <c r="E51" s="287"/>
      <c r="F51" s="287"/>
      <c r="G51" s="914"/>
      <c r="H51" s="287"/>
      <c r="I51" s="284" t="s">
        <v>776</v>
      </c>
      <c r="J51" s="219"/>
    </row>
    <row r="52" spans="1:10">
      <c r="A52" s="286">
        <v>50</v>
      </c>
      <c r="B52" s="287"/>
      <c r="C52" s="287"/>
      <c r="D52" s="287"/>
      <c r="E52" s="287"/>
      <c r="F52" s="287"/>
      <c r="G52" s="914"/>
      <c r="H52" s="287"/>
      <c r="I52" s="284" t="s">
        <v>779</v>
      </c>
      <c r="J52" s="219"/>
    </row>
    <row r="53" spans="1:10">
      <c r="A53" s="286">
        <v>51</v>
      </c>
      <c r="B53" s="287"/>
      <c r="C53" s="287"/>
      <c r="D53" s="287"/>
      <c r="E53" s="287"/>
      <c r="F53" s="287"/>
      <c r="G53" s="914"/>
      <c r="H53" s="287"/>
      <c r="I53" s="284" t="s">
        <v>782</v>
      </c>
      <c r="J53" s="219"/>
    </row>
    <row r="54" spans="1:10">
      <c r="A54" s="286">
        <v>52</v>
      </c>
      <c r="B54" s="287"/>
      <c r="C54" s="287"/>
      <c r="D54" s="287"/>
      <c r="E54" s="287"/>
      <c r="F54" s="287"/>
      <c r="G54" s="914"/>
      <c r="H54" s="287"/>
      <c r="I54" s="284" t="s">
        <v>785</v>
      </c>
      <c r="J54" s="219"/>
    </row>
    <row r="55" spans="1:10">
      <c r="A55" s="286">
        <v>53</v>
      </c>
      <c r="B55" s="287">
        <v>4</v>
      </c>
      <c r="C55" s="287"/>
      <c r="D55" s="287"/>
      <c r="E55" s="287">
        <v>4</v>
      </c>
      <c r="F55" s="862">
        <v>5</v>
      </c>
      <c r="G55" s="914">
        <v>3</v>
      </c>
      <c r="H55" s="287" t="s">
        <v>3582</v>
      </c>
      <c r="I55" s="284" t="s">
        <v>788</v>
      </c>
      <c r="J55" s="219"/>
    </row>
    <row r="56" spans="1:10">
      <c r="A56" s="286">
        <v>54</v>
      </c>
      <c r="B56" s="287"/>
      <c r="C56" s="287"/>
      <c r="D56" s="287"/>
      <c r="E56" s="287"/>
      <c r="F56" s="287"/>
      <c r="G56" s="914"/>
      <c r="H56" s="287"/>
      <c r="I56" s="284" t="s">
        <v>791</v>
      </c>
      <c r="J56" s="219"/>
    </row>
    <row r="57" spans="1:10">
      <c r="A57" s="286">
        <v>55</v>
      </c>
      <c r="B57" s="287"/>
      <c r="C57" s="287"/>
      <c r="D57" s="287"/>
      <c r="E57" s="287"/>
      <c r="F57" s="287"/>
      <c r="G57" s="914"/>
      <c r="H57" s="287"/>
      <c r="I57" s="284" t="s">
        <v>794</v>
      </c>
      <c r="J57" s="219"/>
    </row>
    <row r="58" spans="1:10">
      <c r="A58" s="286">
        <v>56</v>
      </c>
      <c r="B58" s="287"/>
      <c r="C58" s="287"/>
      <c r="D58" s="287"/>
      <c r="E58" s="287"/>
      <c r="F58" s="287"/>
      <c r="G58" s="914"/>
      <c r="H58" s="287"/>
      <c r="I58" s="284" t="s">
        <v>797</v>
      </c>
      <c r="J58" s="219"/>
    </row>
    <row r="59" spans="1:10">
      <c r="A59" s="286">
        <v>57</v>
      </c>
      <c r="B59" s="287">
        <v>4</v>
      </c>
      <c r="C59" s="287"/>
      <c r="D59" s="287"/>
      <c r="E59" s="287">
        <v>4</v>
      </c>
      <c r="F59" s="862">
        <v>6</v>
      </c>
      <c r="G59" s="914">
        <v>3</v>
      </c>
      <c r="H59" s="287" t="s">
        <v>3755</v>
      </c>
      <c r="I59" s="284" t="s">
        <v>800</v>
      </c>
      <c r="J59" s="219"/>
    </row>
    <row r="60" spans="1:10">
      <c r="A60" s="286">
        <v>58</v>
      </c>
      <c r="B60" s="287"/>
      <c r="C60" s="287"/>
      <c r="D60" s="287"/>
      <c r="E60" s="287"/>
      <c r="F60" s="287"/>
      <c r="G60" s="287"/>
      <c r="H60" s="287"/>
      <c r="I60" s="284" t="s">
        <v>803</v>
      </c>
      <c r="J60" s="219"/>
    </row>
    <row r="61" spans="1:10">
      <c r="A61" s="286">
        <v>59</v>
      </c>
      <c r="B61" s="287"/>
      <c r="C61" s="287"/>
      <c r="D61" s="287"/>
      <c r="E61" s="287"/>
      <c r="F61" s="287"/>
      <c r="G61" s="287"/>
      <c r="H61" s="287"/>
      <c r="I61" s="284" t="s">
        <v>806</v>
      </c>
      <c r="J61" s="219"/>
    </row>
    <row r="62" spans="1:10">
      <c r="A62" s="286">
        <v>60</v>
      </c>
      <c r="B62" s="287"/>
      <c r="C62" s="287"/>
      <c r="D62" s="287"/>
      <c r="E62" s="287"/>
      <c r="F62" s="287"/>
      <c r="G62" s="287"/>
      <c r="H62" s="287"/>
      <c r="I62" s="284" t="s">
        <v>809</v>
      </c>
      <c r="J62" s="219"/>
    </row>
    <row r="63" spans="1:10">
      <c r="B63" s="863">
        <f t="shared" ref="B63:D63" si="0">SUM(B3:B62)</f>
        <v>48</v>
      </c>
      <c r="C63" s="863">
        <f t="shared" si="0"/>
        <v>6</v>
      </c>
      <c r="D63" s="863">
        <f t="shared" si="0"/>
        <v>6</v>
      </c>
      <c r="E63" s="863">
        <f>SUM(E3:E62)</f>
        <v>60</v>
      </c>
      <c r="F63" s="782"/>
      <c r="G63" s="782"/>
      <c r="H63" s="782"/>
    </row>
  </sheetData>
  <mergeCells count="8">
    <mergeCell ref="K8:L8"/>
    <mergeCell ref="K9:L9"/>
    <mergeCell ref="K2:L2"/>
    <mergeCell ref="K3:L3"/>
    <mergeCell ref="K4:L4"/>
    <mergeCell ref="K5:L5"/>
    <mergeCell ref="K6:L6"/>
    <mergeCell ref="K7:L7"/>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sheetPr>
  <dimension ref="A1:Z38"/>
  <sheetViews>
    <sheetView topLeftCell="J1" workbookViewId="0">
      <selection activeCell="X18" sqref="X18"/>
    </sheetView>
  </sheetViews>
  <sheetFormatPr defaultColWidth="11" defaultRowHeight="15.75"/>
  <cols>
    <col min="1" max="1" width="0" hidden="1" customWidth="1"/>
    <col min="2" max="5" width="11.875" hidden="1" customWidth="1"/>
    <col min="6" max="6" width="3.375" hidden="1" customWidth="1"/>
    <col min="7" max="9" width="11.875" hidden="1" customWidth="1"/>
    <col min="10" max="10" width="3.625" customWidth="1"/>
    <col min="11" max="11" width="11.875" customWidth="1"/>
    <col min="15" max="15" width="4.875" customWidth="1"/>
    <col min="17" max="17" width="4.125" customWidth="1"/>
    <col min="20" max="20" width="5.125" style="333" customWidth="1"/>
  </cols>
  <sheetData>
    <row r="1" spans="1:26">
      <c r="A1" s="306" t="s">
        <v>0</v>
      </c>
      <c r="B1" s="8" t="s">
        <v>55</v>
      </c>
      <c r="C1" s="8" t="s">
        <v>61</v>
      </c>
      <c r="D1" s="8" t="s">
        <v>67</v>
      </c>
      <c r="E1" s="8" t="s">
        <v>73</v>
      </c>
      <c r="F1" s="8"/>
      <c r="G1" s="8" t="s">
        <v>80</v>
      </c>
      <c r="H1" s="8" t="s">
        <v>1271</v>
      </c>
      <c r="I1" s="8"/>
      <c r="J1" s="338"/>
      <c r="K1" s="306" t="s">
        <v>0</v>
      </c>
      <c r="L1" s="165" t="s">
        <v>1071</v>
      </c>
      <c r="P1" s="165" t="s">
        <v>1071</v>
      </c>
      <c r="R1" s="165" t="s">
        <v>1071</v>
      </c>
    </row>
    <row r="2" spans="1:26" ht="33.950000000000003" customHeight="1">
      <c r="A2" s="5"/>
      <c r="B2" s="18" t="s">
        <v>56</v>
      </c>
      <c r="C2" s="19" t="s">
        <v>62</v>
      </c>
      <c r="D2" s="20" t="s">
        <v>68</v>
      </c>
      <c r="E2" s="21" t="s">
        <v>74</v>
      </c>
      <c r="F2" s="12"/>
      <c r="G2" s="22" t="s">
        <v>28</v>
      </c>
      <c r="H2" s="159" t="s">
        <v>1063</v>
      </c>
      <c r="I2" s="159" t="s">
        <v>1147</v>
      </c>
      <c r="J2" s="365"/>
      <c r="K2" s="784" t="s">
        <v>2564</v>
      </c>
      <c r="L2" s="21" t="s">
        <v>74</v>
      </c>
      <c r="M2" s="18" t="s">
        <v>56</v>
      </c>
      <c r="N2" s="19" t="s">
        <v>62</v>
      </c>
      <c r="O2" s="12"/>
      <c r="P2" s="22" t="s">
        <v>28</v>
      </c>
      <c r="R2" s="159" t="s">
        <v>1063</v>
      </c>
      <c r="S2" s="159" t="s">
        <v>1147</v>
      </c>
      <c r="T2" s="365"/>
      <c r="U2" s="784" t="s">
        <v>2565</v>
      </c>
      <c r="V2" s="541" t="s">
        <v>541</v>
      </c>
    </row>
    <row r="3" spans="1:26" ht="33.950000000000003" customHeight="1">
      <c r="A3" s="5"/>
      <c r="B3" s="18" t="s">
        <v>57</v>
      </c>
      <c r="C3" s="19" t="s">
        <v>63</v>
      </c>
      <c r="D3" s="20" t="s">
        <v>69</v>
      </c>
      <c r="E3" s="21" t="s">
        <v>75</v>
      </c>
      <c r="F3" s="12"/>
      <c r="G3" s="22" t="s">
        <v>29</v>
      </c>
      <c r="H3" s="159" t="s">
        <v>1064</v>
      </c>
      <c r="I3" s="159" t="s">
        <v>1148</v>
      </c>
      <c r="J3" s="365"/>
      <c r="K3" s="12"/>
      <c r="L3" s="21" t="s">
        <v>75</v>
      </c>
      <c r="M3" s="18" t="s">
        <v>57</v>
      </c>
      <c r="N3" s="19" t="s">
        <v>63</v>
      </c>
      <c r="O3" s="12"/>
      <c r="P3" s="22" t="s">
        <v>29</v>
      </c>
      <c r="R3" s="159" t="s">
        <v>1064</v>
      </c>
      <c r="S3" s="159" t="s">
        <v>1148</v>
      </c>
      <c r="T3" s="365"/>
      <c r="U3" s="931" t="s">
        <v>3632</v>
      </c>
      <c r="V3" s="313" t="s">
        <v>2749</v>
      </c>
      <c r="W3" s="313" t="s">
        <v>2750</v>
      </c>
      <c r="X3" s="313" t="s">
        <v>2751</v>
      </c>
      <c r="Y3" s="313" t="s">
        <v>2752</v>
      </c>
    </row>
    <row r="4" spans="1:26" ht="33.950000000000003" customHeight="1">
      <c r="A4" s="5"/>
      <c r="B4" s="18" t="s">
        <v>58</v>
      </c>
      <c r="C4" s="19" t="s">
        <v>64</v>
      </c>
      <c r="D4" s="20" t="s">
        <v>70</v>
      </c>
      <c r="E4" s="21" t="s">
        <v>76</v>
      </c>
      <c r="F4" s="12"/>
      <c r="G4" s="22" t="s">
        <v>30</v>
      </c>
      <c r="H4" s="159" t="s">
        <v>1065</v>
      </c>
      <c r="I4" s="159" t="s">
        <v>1149</v>
      </c>
      <c r="J4" s="365"/>
      <c r="K4" s="12"/>
      <c r="L4" s="21" t="s">
        <v>76</v>
      </c>
      <c r="M4" s="18" t="s">
        <v>58</v>
      </c>
      <c r="N4" s="19" t="s">
        <v>64</v>
      </c>
      <c r="O4" s="12"/>
      <c r="P4" s="22" t="s">
        <v>30</v>
      </c>
      <c r="R4" s="159" t="s">
        <v>1065</v>
      </c>
      <c r="S4" s="159" t="s">
        <v>1149</v>
      </c>
      <c r="T4" s="365"/>
      <c r="U4" s="931" t="s">
        <v>3632</v>
      </c>
      <c r="V4" s="313" t="s">
        <v>2753</v>
      </c>
      <c r="W4" s="313"/>
      <c r="X4" s="281"/>
      <c r="Y4" s="281"/>
      <c r="Z4">
        <v>12</v>
      </c>
    </row>
    <row r="5" spans="1:26" ht="33.950000000000003" customHeight="1">
      <c r="A5" s="5"/>
      <c r="B5" s="18" t="s">
        <v>59</v>
      </c>
      <c r="C5" s="19" t="s">
        <v>65</v>
      </c>
      <c r="D5" s="20" t="s">
        <v>71</v>
      </c>
      <c r="E5" s="21" t="s">
        <v>77</v>
      </c>
      <c r="F5" s="12"/>
      <c r="G5" s="22" t="s">
        <v>31</v>
      </c>
      <c r="H5" s="159" t="s">
        <v>1066</v>
      </c>
      <c r="I5" s="159" t="s">
        <v>1150</v>
      </c>
      <c r="J5" s="365"/>
      <c r="K5" s="12"/>
      <c r="L5" s="21" t="s">
        <v>77</v>
      </c>
      <c r="M5" s="18" t="s">
        <v>59</v>
      </c>
      <c r="N5" s="19" t="s">
        <v>65</v>
      </c>
      <c r="O5" s="12"/>
      <c r="P5" s="22" t="s">
        <v>31</v>
      </c>
      <c r="R5" s="159" t="s">
        <v>1066</v>
      </c>
      <c r="S5" s="159" t="s">
        <v>1150</v>
      </c>
      <c r="T5" s="365"/>
      <c r="V5" s="541" t="s">
        <v>595</v>
      </c>
    </row>
    <row r="6" spans="1:26" ht="33.950000000000003" customHeight="1">
      <c r="A6" s="5"/>
      <c r="B6" s="18" t="s">
        <v>60</v>
      </c>
      <c r="C6" s="19" t="s">
        <v>66</v>
      </c>
      <c r="D6" s="20" t="s">
        <v>72</v>
      </c>
      <c r="E6" s="21" t="s">
        <v>78</v>
      </c>
      <c r="F6" s="12"/>
      <c r="G6" s="22" t="s">
        <v>32</v>
      </c>
      <c r="H6" s="201" t="s">
        <v>1067</v>
      </c>
      <c r="J6" s="333"/>
      <c r="K6" s="12"/>
      <c r="L6" s="21" t="s">
        <v>78</v>
      </c>
      <c r="M6" s="18" t="s">
        <v>60</v>
      </c>
      <c r="N6" s="19" t="s">
        <v>66</v>
      </c>
      <c r="O6" s="12"/>
      <c r="P6" s="22" t="s">
        <v>32</v>
      </c>
      <c r="R6" s="201" t="s">
        <v>1067</v>
      </c>
      <c r="U6" s="931" t="s">
        <v>3632</v>
      </c>
      <c r="V6" s="443"/>
      <c r="W6" s="313" t="s">
        <v>2754</v>
      </c>
      <c r="X6" s="313" t="s">
        <v>2755</v>
      </c>
      <c r="Y6" s="443"/>
      <c r="Z6">
        <v>4</v>
      </c>
    </row>
    <row r="7" spans="1:26" ht="33.950000000000003" customHeight="1">
      <c r="A7" s="5"/>
      <c r="B7" s="12"/>
      <c r="C7" s="12"/>
      <c r="D7" s="12"/>
      <c r="E7" s="21" t="s">
        <v>79</v>
      </c>
      <c r="F7" s="12"/>
      <c r="G7" s="22" t="s">
        <v>81</v>
      </c>
      <c r="H7" s="186">
        <v>5</v>
      </c>
      <c r="J7" s="333"/>
      <c r="K7" s="12"/>
      <c r="L7" s="21" t="s">
        <v>79</v>
      </c>
      <c r="M7" s="20" t="s">
        <v>68</v>
      </c>
      <c r="N7" s="20" t="s">
        <v>70</v>
      </c>
      <c r="O7" s="12"/>
      <c r="P7" s="22" t="s">
        <v>81</v>
      </c>
      <c r="V7" s="541" t="s">
        <v>634</v>
      </c>
    </row>
    <row r="8" spans="1:26" ht="33.950000000000003" customHeight="1">
      <c r="A8" s="5"/>
      <c r="B8" s="12"/>
      <c r="C8" s="12"/>
      <c r="D8" s="12"/>
      <c r="E8" s="14"/>
      <c r="F8" s="12"/>
      <c r="G8" s="22" t="s">
        <v>82</v>
      </c>
      <c r="H8" s="14"/>
      <c r="I8" s="14"/>
      <c r="J8" s="366"/>
      <c r="K8" s="12"/>
      <c r="L8" s="14"/>
      <c r="M8" s="20" t="s">
        <v>69</v>
      </c>
      <c r="N8" s="20" t="s">
        <v>71</v>
      </c>
      <c r="O8" s="12"/>
      <c r="P8" s="22" t="s">
        <v>82</v>
      </c>
      <c r="U8" s="931" t="s">
        <v>3632</v>
      </c>
      <c r="V8" s="443"/>
      <c r="W8" s="313" t="s">
        <v>1274</v>
      </c>
      <c r="X8" s="313" t="s">
        <v>1275</v>
      </c>
      <c r="Y8" s="443"/>
      <c r="Z8" s="281">
        <v>4</v>
      </c>
    </row>
    <row r="9" spans="1:26" ht="33.950000000000003" customHeight="1">
      <c r="A9" s="5"/>
      <c r="B9" s="12"/>
      <c r="C9" s="12"/>
      <c r="D9" s="12"/>
      <c r="E9" s="14"/>
      <c r="F9" s="12"/>
      <c r="G9" s="22" t="s">
        <v>83</v>
      </c>
      <c r="H9" s="14"/>
      <c r="I9" s="14"/>
      <c r="J9" s="366"/>
      <c r="K9" s="12"/>
      <c r="L9" s="14"/>
      <c r="M9" s="12"/>
      <c r="N9" s="20" t="s">
        <v>72</v>
      </c>
      <c r="O9" s="12"/>
      <c r="P9" s="22" t="s">
        <v>83</v>
      </c>
      <c r="V9" s="281"/>
      <c r="W9" s="442"/>
      <c r="X9" s="281"/>
      <c r="Y9" s="281"/>
      <c r="Z9" s="281"/>
    </row>
    <row r="10" spans="1:26" ht="14.45" customHeight="1">
      <c r="A10" s="200" t="s">
        <v>1072</v>
      </c>
      <c r="B10" s="12"/>
      <c r="C10" s="14"/>
      <c r="D10" s="12"/>
      <c r="E10" s="12"/>
      <c r="F10" s="12"/>
      <c r="G10" s="239" t="s">
        <v>1042</v>
      </c>
      <c r="H10" s="239"/>
      <c r="I10" s="239"/>
      <c r="J10" s="367"/>
      <c r="K10" s="200" t="s">
        <v>1072</v>
      </c>
      <c r="L10" s="187">
        <v>7</v>
      </c>
      <c r="M10" s="187">
        <v>25</v>
      </c>
      <c r="N10" s="187">
        <v>27</v>
      </c>
      <c r="O10" s="12"/>
      <c r="P10" s="187">
        <v>5</v>
      </c>
      <c r="R10" s="187">
        <v>37</v>
      </c>
      <c r="S10" s="187">
        <v>7</v>
      </c>
      <c r="T10" s="791"/>
      <c r="V10" s="281"/>
      <c r="W10" s="442"/>
      <c r="X10" s="281"/>
      <c r="Y10" s="281"/>
      <c r="Z10" s="281"/>
    </row>
    <row r="11" spans="1:26" ht="12.6" customHeight="1">
      <c r="B11" s="12"/>
      <c r="C11" s="14"/>
      <c r="D11" s="12"/>
      <c r="E11" s="239" t="s">
        <v>1042</v>
      </c>
      <c r="F11" s="12"/>
      <c r="G11" s="14"/>
      <c r="H11" s="14"/>
      <c r="I11" s="14"/>
      <c r="J11" s="366"/>
      <c r="K11" s="651">
        <f>SUM(L11:S11)</f>
        <v>38</v>
      </c>
      <c r="L11" s="646">
        <v>6</v>
      </c>
      <c r="M11" s="646">
        <v>7</v>
      </c>
      <c r="N11" s="646">
        <v>8</v>
      </c>
      <c r="O11" s="646"/>
      <c r="P11" s="646">
        <v>8</v>
      </c>
      <c r="Q11" s="371"/>
      <c r="R11" s="646">
        <v>5</v>
      </c>
      <c r="S11" s="646">
        <v>4</v>
      </c>
      <c r="T11" s="792"/>
      <c r="V11" s="281"/>
      <c r="W11" s="442"/>
      <c r="X11" s="442"/>
      <c r="Y11" s="442"/>
      <c r="Z11" s="442"/>
    </row>
    <row r="12" spans="1:26" ht="12.6" customHeight="1">
      <c r="B12" s="12"/>
      <c r="C12" s="14"/>
      <c r="D12" s="12"/>
      <c r="E12" s="239"/>
      <c r="F12" s="12"/>
      <c r="G12" s="14"/>
      <c r="H12" s="14"/>
      <c r="I12" s="14"/>
      <c r="J12" s="366"/>
      <c r="K12" s="14"/>
      <c r="L12" s="393" t="s">
        <v>1042</v>
      </c>
      <c r="M12" s="393" t="s">
        <v>1042</v>
      </c>
      <c r="N12" s="393" t="s">
        <v>1042</v>
      </c>
      <c r="O12" s="14"/>
      <c r="P12" s="393" t="s">
        <v>1042</v>
      </c>
      <c r="Q12" s="308"/>
      <c r="R12" s="393" t="s">
        <v>1042</v>
      </c>
      <c r="S12" s="393" t="s">
        <v>1042</v>
      </c>
      <c r="T12" s="460"/>
      <c r="V12" s="281"/>
      <c r="W12" s="442"/>
      <c r="X12" s="442"/>
      <c r="Y12" s="442"/>
      <c r="Z12" s="442"/>
    </row>
    <row r="13" spans="1:26" ht="12" customHeight="1">
      <c r="A13" s="307" t="s">
        <v>898</v>
      </c>
      <c r="C13" s="14"/>
      <c r="D13" s="12"/>
      <c r="E13" s="12"/>
      <c r="F13" s="12"/>
      <c r="G13" s="12"/>
      <c r="H13" s="12"/>
      <c r="I13" s="12"/>
      <c r="J13" s="368"/>
      <c r="K13" s="307" t="s">
        <v>898</v>
      </c>
      <c r="L13" s="165" t="s">
        <v>1071</v>
      </c>
      <c r="M13" s="14"/>
      <c r="N13" s="14"/>
      <c r="O13" s="14"/>
      <c r="P13" s="308"/>
      <c r="Q13" s="308"/>
      <c r="R13" s="308"/>
      <c r="S13" s="308"/>
      <c r="T13" s="793"/>
    </row>
    <row r="14" spans="1:26" ht="33" customHeight="1">
      <c r="A14" s="5"/>
      <c r="B14" s="22" t="s">
        <v>1138</v>
      </c>
      <c r="C14" s="313" t="s">
        <v>1274</v>
      </c>
      <c r="E14" s="12"/>
      <c r="F14" s="12"/>
      <c r="G14" s="12"/>
      <c r="H14" s="12"/>
      <c r="I14" s="12"/>
      <c r="J14" s="368"/>
      <c r="K14" s="12"/>
      <c r="L14" s="22" t="s">
        <v>1138</v>
      </c>
      <c r="M14" s="313" t="s">
        <v>1274</v>
      </c>
      <c r="N14" s="12"/>
      <c r="O14" s="12"/>
      <c r="P14" s="426" t="s">
        <v>2395</v>
      </c>
      <c r="R14" s="426" t="s">
        <v>2397</v>
      </c>
      <c r="U14" s="649" t="s">
        <v>3423</v>
      </c>
      <c r="V14" s="541" t="s">
        <v>900</v>
      </c>
    </row>
    <row r="15" spans="1:26" ht="33" customHeight="1">
      <c r="A15" s="5"/>
      <c r="B15" s="22" t="s">
        <v>1139</v>
      </c>
      <c r="C15" s="313" t="s">
        <v>1275</v>
      </c>
      <c r="D15" s="10"/>
      <c r="E15" s="10"/>
      <c r="F15" s="10"/>
      <c r="G15" s="10"/>
      <c r="H15" s="10"/>
      <c r="I15" s="10"/>
      <c r="J15" s="369"/>
      <c r="K15" s="10"/>
      <c r="L15" s="22" t="s">
        <v>1139</v>
      </c>
      <c r="M15" s="313" t="s">
        <v>1275</v>
      </c>
      <c r="N15" s="10"/>
      <c r="O15" s="10"/>
      <c r="P15" s="426" t="s">
        <v>2396</v>
      </c>
      <c r="R15" s="426" t="s">
        <v>2398</v>
      </c>
      <c r="U15" s="931" t="s">
        <v>3632</v>
      </c>
      <c r="V15" s="313" t="s">
        <v>2756</v>
      </c>
      <c r="W15" s="313" t="s">
        <v>2757</v>
      </c>
      <c r="X15" s="313" t="s">
        <v>1276</v>
      </c>
      <c r="Y15" s="313" t="s">
        <v>1277</v>
      </c>
      <c r="Z15">
        <v>8</v>
      </c>
    </row>
    <row r="16" spans="1:26" ht="33" customHeight="1">
      <c r="A16" s="5"/>
      <c r="B16" s="22" t="s">
        <v>1140</v>
      </c>
      <c r="C16" s="313" t="s">
        <v>1276</v>
      </c>
      <c r="D16" s="281"/>
      <c r="E16" s="281"/>
      <c r="J16" s="333"/>
      <c r="L16" s="22" t="s">
        <v>1140</v>
      </c>
      <c r="M16" s="313" t="s">
        <v>1276</v>
      </c>
      <c r="P16" s="426" t="s">
        <v>2393</v>
      </c>
      <c r="R16" s="426" t="s">
        <v>2403</v>
      </c>
      <c r="V16" s="281"/>
      <c r="W16" s="281"/>
      <c r="X16" s="281"/>
      <c r="Y16" s="281"/>
    </row>
    <row r="17" spans="1:26" ht="33" customHeight="1">
      <c r="A17" s="5"/>
      <c r="B17" s="22" t="s">
        <v>1141</v>
      </c>
      <c r="C17" s="313" t="s">
        <v>1277</v>
      </c>
      <c r="J17" s="333"/>
      <c r="L17" s="22" t="s">
        <v>1141</v>
      </c>
      <c r="M17" s="313" t="s">
        <v>1277</v>
      </c>
      <c r="P17" s="426" t="s">
        <v>2394</v>
      </c>
      <c r="R17" s="426" t="s">
        <v>2399</v>
      </c>
      <c r="V17" s="281"/>
      <c r="W17" s="281"/>
      <c r="X17" s="281"/>
      <c r="Y17" s="281"/>
    </row>
    <row r="18" spans="1:26" ht="33" customHeight="1">
      <c r="A18" s="5"/>
      <c r="B18" s="22" t="s">
        <v>1142</v>
      </c>
      <c r="J18" s="333"/>
      <c r="L18" s="22" t="s">
        <v>1142</v>
      </c>
      <c r="V18" s="439"/>
      <c r="W18" s="281"/>
      <c r="X18" s="281"/>
      <c r="Y18" s="439"/>
    </row>
    <row r="19" spans="1:26" ht="33" customHeight="1">
      <c r="A19" s="5"/>
      <c r="B19" s="22" t="s">
        <v>1143</v>
      </c>
      <c r="J19" s="333"/>
      <c r="L19" s="22" t="s">
        <v>1143</v>
      </c>
    </row>
    <row r="20" spans="1:26" ht="33" customHeight="1">
      <c r="A20" s="5"/>
      <c r="B20" s="22" t="s">
        <v>1144</v>
      </c>
      <c r="J20" s="333"/>
      <c r="L20" s="22" t="s">
        <v>1144</v>
      </c>
      <c r="V20" s="541" t="s">
        <v>2944</v>
      </c>
    </row>
    <row r="21" spans="1:26" ht="33" customHeight="1">
      <c r="A21" s="5"/>
      <c r="B21" s="22" t="s">
        <v>1145</v>
      </c>
      <c r="J21" s="333"/>
      <c r="L21" s="22" t="s">
        <v>1145</v>
      </c>
      <c r="V21" s="313" t="s">
        <v>2758</v>
      </c>
      <c r="W21" s="313" t="s">
        <v>2758</v>
      </c>
      <c r="X21" s="313" t="s">
        <v>2759</v>
      </c>
      <c r="Y21" s="313" t="s">
        <v>2760</v>
      </c>
      <c r="Z21" s="313" t="s">
        <v>2761</v>
      </c>
    </row>
    <row r="22" spans="1:26" ht="14.1" customHeight="1">
      <c r="A22" s="200" t="s">
        <v>1072</v>
      </c>
      <c r="J22" s="333"/>
      <c r="K22" s="200" t="s">
        <v>1072</v>
      </c>
      <c r="L22" s="187">
        <v>6</v>
      </c>
      <c r="M22" s="187">
        <v>6</v>
      </c>
      <c r="N22" s="412"/>
      <c r="O22" s="12"/>
      <c r="P22" s="187">
        <v>11</v>
      </c>
      <c r="Q22" s="412"/>
      <c r="R22" s="187">
        <v>14</v>
      </c>
      <c r="S22" s="412"/>
      <c r="T22" s="791"/>
      <c r="Z22">
        <v>10</v>
      </c>
    </row>
    <row r="23" spans="1:26" ht="12.6" customHeight="1">
      <c r="A23" s="5"/>
      <c r="J23" s="333"/>
      <c r="K23" s="651">
        <f>SUM(L23:S23)</f>
        <v>20</v>
      </c>
      <c r="L23" s="599">
        <v>8</v>
      </c>
      <c r="M23" s="599">
        <v>4</v>
      </c>
      <c r="N23" s="599"/>
      <c r="O23" s="599"/>
      <c r="P23" s="599">
        <v>4</v>
      </c>
      <c r="Q23" s="599"/>
      <c r="R23" s="599">
        <v>4</v>
      </c>
    </row>
    <row r="24" spans="1:26" ht="12.6" customHeight="1">
      <c r="A24" s="5"/>
      <c r="J24" s="333"/>
      <c r="K24" s="14"/>
      <c r="L24" s="393" t="s">
        <v>1042</v>
      </c>
      <c r="M24" s="393" t="s">
        <v>1042</v>
      </c>
    </row>
    <row r="25" spans="1:26">
      <c r="A25" s="307" t="s">
        <v>899</v>
      </c>
      <c r="B25" s="14"/>
      <c r="J25" s="333"/>
      <c r="K25" s="307" t="s">
        <v>899</v>
      </c>
      <c r="L25" s="165" t="s">
        <v>1071</v>
      </c>
    </row>
    <row r="26" spans="1:26" ht="33" customHeight="1">
      <c r="B26" s="22" t="s">
        <v>1278</v>
      </c>
      <c r="C26" s="314" t="s">
        <v>1286</v>
      </c>
      <c r="J26" s="333"/>
      <c r="L26" s="22" t="s">
        <v>1278</v>
      </c>
      <c r="M26" s="314" t="s">
        <v>1286</v>
      </c>
      <c r="N26" s="314" t="s">
        <v>1290</v>
      </c>
      <c r="P26" s="426" t="s">
        <v>2400</v>
      </c>
      <c r="R26" s="426" t="s">
        <v>2406</v>
      </c>
    </row>
    <row r="27" spans="1:26" ht="33" customHeight="1">
      <c r="B27" s="22" t="s">
        <v>1279</v>
      </c>
      <c r="C27" s="314" t="s">
        <v>1287</v>
      </c>
      <c r="J27" s="333"/>
      <c r="L27" s="22" t="s">
        <v>1279</v>
      </c>
      <c r="M27" s="314" t="s">
        <v>1287</v>
      </c>
      <c r="N27" s="314" t="s">
        <v>1291</v>
      </c>
      <c r="P27" s="426" t="s">
        <v>2401</v>
      </c>
      <c r="R27" s="426" t="s">
        <v>2407</v>
      </c>
    </row>
    <row r="28" spans="1:26" ht="33" customHeight="1">
      <c r="B28" s="22" t="s">
        <v>1280</v>
      </c>
      <c r="C28" s="314" t="s">
        <v>1288</v>
      </c>
      <c r="J28" s="333"/>
      <c r="L28" s="22" t="s">
        <v>1280</v>
      </c>
      <c r="M28" s="314" t="s">
        <v>1288</v>
      </c>
      <c r="N28" s="314" t="s">
        <v>1292</v>
      </c>
      <c r="P28" s="426" t="s">
        <v>2402</v>
      </c>
      <c r="R28" s="426" t="s">
        <v>2408</v>
      </c>
    </row>
    <row r="29" spans="1:26" ht="33" customHeight="1">
      <c r="B29" s="22" t="s">
        <v>1281</v>
      </c>
      <c r="C29" s="314" t="s">
        <v>1289</v>
      </c>
      <c r="J29" s="333"/>
      <c r="L29" s="22" t="s">
        <v>1281</v>
      </c>
      <c r="M29" s="314" t="s">
        <v>1289</v>
      </c>
      <c r="N29" s="314" t="s">
        <v>1293</v>
      </c>
      <c r="P29" s="426" t="s">
        <v>2404</v>
      </c>
      <c r="R29" s="426" t="s">
        <v>2409</v>
      </c>
    </row>
    <row r="30" spans="1:26" ht="33" customHeight="1">
      <c r="B30" s="22" t="s">
        <v>1282</v>
      </c>
      <c r="C30" s="314" t="s">
        <v>1290</v>
      </c>
      <c r="J30" s="333"/>
      <c r="L30" s="22" t="s">
        <v>1282</v>
      </c>
      <c r="P30" s="426" t="s">
        <v>2405</v>
      </c>
      <c r="R30" s="426" t="s">
        <v>2410</v>
      </c>
    </row>
    <row r="31" spans="1:26" ht="33" customHeight="1">
      <c r="B31" s="22" t="s">
        <v>1283</v>
      </c>
      <c r="C31" s="314" t="s">
        <v>1291</v>
      </c>
      <c r="J31" s="333"/>
      <c r="L31" s="22" t="s">
        <v>1283</v>
      </c>
    </row>
    <row r="32" spans="1:26" ht="33" customHeight="1">
      <c r="B32" s="22" t="s">
        <v>1284</v>
      </c>
      <c r="C32" s="314" t="s">
        <v>1292</v>
      </c>
      <c r="J32" s="333"/>
      <c r="L32" s="22" t="s">
        <v>1284</v>
      </c>
    </row>
    <row r="33" spans="1:26" ht="33" customHeight="1">
      <c r="B33" s="22" t="s">
        <v>1285</v>
      </c>
      <c r="C33" s="314" t="s">
        <v>1293</v>
      </c>
      <c r="J33" s="333"/>
      <c r="L33" s="22" t="s">
        <v>1285</v>
      </c>
    </row>
    <row r="34" spans="1:26">
      <c r="J34" s="333"/>
      <c r="K34" s="651">
        <f>SUM(L34:S34)</f>
        <v>26</v>
      </c>
      <c r="L34" s="599">
        <v>8</v>
      </c>
      <c r="M34" s="599">
        <v>4</v>
      </c>
      <c r="N34" s="599">
        <v>4</v>
      </c>
      <c r="O34" s="599"/>
      <c r="P34" s="427">
        <v>5</v>
      </c>
      <c r="Q34" s="652"/>
      <c r="R34" s="652">
        <v>5</v>
      </c>
    </row>
    <row r="35" spans="1:26" ht="15.6" customHeight="1">
      <c r="A35" s="200" t="s">
        <v>1072</v>
      </c>
      <c r="B35" s="238" t="s">
        <v>1042</v>
      </c>
      <c r="C35" s="238" t="s">
        <v>1042</v>
      </c>
      <c r="J35" s="333"/>
      <c r="K35" s="200" t="s">
        <v>1072</v>
      </c>
      <c r="L35" s="187">
        <v>7</v>
      </c>
      <c r="M35" s="187">
        <v>46</v>
      </c>
      <c r="N35" s="187">
        <v>47</v>
      </c>
      <c r="O35" s="412"/>
      <c r="P35" s="187">
        <v>38</v>
      </c>
      <c r="Q35" s="412"/>
      <c r="R35" s="187">
        <v>47</v>
      </c>
    </row>
    <row r="36" spans="1:26" ht="18.75">
      <c r="J36" s="333"/>
      <c r="K36" s="489">
        <f>K34+K23+K11</f>
        <v>84</v>
      </c>
      <c r="L36" s="393" t="s">
        <v>1042</v>
      </c>
      <c r="M36" s="393" t="s">
        <v>1042</v>
      </c>
      <c r="N36" s="393" t="s">
        <v>1042</v>
      </c>
      <c r="Z36" s="507">
        <f>Z22+Z15+Z8+Z6+Z4</f>
        <v>38</v>
      </c>
    </row>
    <row r="37" spans="1:26" ht="38.25" customHeight="1">
      <c r="J37" s="333"/>
      <c r="K37" s="555" t="s">
        <v>2946</v>
      </c>
      <c r="Z37" s="556" t="s">
        <v>2947</v>
      </c>
    </row>
    <row r="38" spans="1:26">
      <c r="J38" s="333"/>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sheetPr>
  <dimension ref="A1:N81"/>
  <sheetViews>
    <sheetView workbookViewId="0">
      <pane ySplit="2" topLeftCell="A3" activePane="bottomLeft" state="frozen"/>
      <selection pane="bottomLeft" activeCell="J50" sqref="J50"/>
    </sheetView>
  </sheetViews>
  <sheetFormatPr defaultRowHeight="15.75"/>
  <cols>
    <col min="2" max="2" width="4.125" style="185" customWidth="1"/>
    <col min="3" max="4" width="5.375" style="185" customWidth="1"/>
    <col min="6" max="7" width="5.125" customWidth="1"/>
    <col min="8" max="8" width="17.125" customWidth="1"/>
    <col min="9" max="9" width="25.375" customWidth="1"/>
    <col min="10" max="10" width="209.125" customWidth="1"/>
  </cols>
  <sheetData>
    <row r="1" spans="1:10">
      <c r="A1" s="262" t="s">
        <v>3756</v>
      </c>
      <c r="B1" s="842"/>
      <c r="C1" s="842"/>
      <c r="D1" s="842"/>
      <c r="E1" s="105"/>
      <c r="F1" s="798" t="s">
        <v>3573</v>
      </c>
      <c r="G1" s="799" t="s">
        <v>3574</v>
      </c>
      <c r="H1" s="824"/>
      <c r="I1" s="105" t="s">
        <v>3716</v>
      </c>
      <c r="J1" s="160"/>
    </row>
    <row r="2" spans="1:10">
      <c r="A2" s="119" t="s">
        <v>1039</v>
      </c>
      <c r="B2" s="861" t="s">
        <v>3779</v>
      </c>
      <c r="C2" s="861" t="s">
        <v>3780</v>
      </c>
      <c r="D2" s="861" t="s">
        <v>3551</v>
      </c>
      <c r="E2" s="119" t="s">
        <v>1038</v>
      </c>
      <c r="F2" s="758" t="s">
        <v>1062</v>
      </c>
      <c r="G2" s="758" t="s">
        <v>1062</v>
      </c>
      <c r="H2" s="758" t="s">
        <v>3553</v>
      </c>
      <c r="I2" s="119" t="s">
        <v>1037</v>
      </c>
      <c r="J2" s="119" t="s">
        <v>1040</v>
      </c>
    </row>
    <row r="3" spans="1:10" ht="12" customHeight="1">
      <c r="A3" s="152">
        <v>1</v>
      </c>
      <c r="B3" s="139"/>
      <c r="C3" s="139">
        <v>4</v>
      </c>
      <c r="D3" s="139"/>
      <c r="E3" s="139">
        <v>4</v>
      </c>
      <c r="F3" s="139"/>
      <c r="G3" s="850">
        <v>2</v>
      </c>
      <c r="H3" s="139" t="s">
        <v>3781</v>
      </c>
      <c r="I3" s="232" t="s">
        <v>28</v>
      </c>
      <c r="J3" s="233" t="s">
        <v>1133</v>
      </c>
    </row>
    <row r="4" spans="1:10" ht="12" customHeight="1">
      <c r="A4" s="152">
        <v>2</v>
      </c>
      <c r="B4" s="139"/>
      <c r="C4" s="139"/>
      <c r="D4" s="139"/>
      <c r="E4" s="139"/>
      <c r="F4" s="139"/>
      <c r="G4" s="139"/>
      <c r="H4" s="139"/>
      <c r="I4" s="232" t="s">
        <v>29</v>
      </c>
      <c r="J4" s="233" t="s">
        <v>1134</v>
      </c>
    </row>
    <row r="5" spans="1:10" ht="12" customHeight="1">
      <c r="A5" s="152">
        <v>3</v>
      </c>
      <c r="B5" s="139"/>
      <c r="C5" s="139"/>
      <c r="D5" s="139"/>
      <c r="E5" s="139"/>
      <c r="F5" s="139"/>
      <c r="G5" s="139"/>
      <c r="H5" s="139"/>
      <c r="I5" s="232" t="s">
        <v>30</v>
      </c>
      <c r="J5" s="233" t="s">
        <v>1135</v>
      </c>
    </row>
    <row r="6" spans="1:10" ht="12" customHeight="1">
      <c r="A6" s="152">
        <v>4</v>
      </c>
      <c r="B6" s="139"/>
      <c r="C6" s="139"/>
      <c r="D6" s="139"/>
      <c r="E6" s="139"/>
      <c r="F6" s="139"/>
      <c r="G6" s="139"/>
      <c r="H6" s="139" t="s">
        <v>3782</v>
      </c>
      <c r="I6" s="232" t="s">
        <v>31</v>
      </c>
      <c r="J6" s="234" t="s">
        <v>1429</v>
      </c>
    </row>
    <row r="7" spans="1:10" ht="15.75" customHeight="1">
      <c r="A7" s="152">
        <v>5</v>
      </c>
      <c r="B7" s="139"/>
      <c r="C7" s="139"/>
      <c r="D7" s="139"/>
      <c r="E7" s="139">
        <v>4</v>
      </c>
      <c r="F7" s="139"/>
      <c r="G7" s="139"/>
      <c r="H7" s="139"/>
      <c r="I7" s="232" t="s">
        <v>32</v>
      </c>
      <c r="J7" s="234" t="s">
        <v>1433</v>
      </c>
    </row>
    <row r="8" spans="1:10" ht="12" customHeight="1">
      <c r="A8" s="152">
        <v>6</v>
      </c>
      <c r="B8" s="139"/>
      <c r="C8" s="139">
        <v>4</v>
      </c>
      <c r="D8" s="139"/>
      <c r="E8" s="139"/>
      <c r="F8" s="139"/>
      <c r="G8" s="139"/>
      <c r="H8" s="139"/>
      <c r="I8" s="232" t="s">
        <v>81</v>
      </c>
      <c r="J8" s="234" t="s">
        <v>1136</v>
      </c>
    </row>
    <row r="9" spans="1:10" ht="12" customHeight="1">
      <c r="A9" s="152">
        <v>7</v>
      </c>
      <c r="B9" s="139"/>
      <c r="C9" s="139"/>
      <c r="D9" s="139"/>
      <c r="E9" s="139"/>
      <c r="F9" s="139"/>
      <c r="G9" s="139"/>
      <c r="H9" s="139"/>
      <c r="I9" s="232" t="s">
        <v>82</v>
      </c>
      <c r="J9" s="234" t="s">
        <v>1136</v>
      </c>
    </row>
    <row r="10" spans="1:10" ht="12" customHeight="1">
      <c r="A10" s="152">
        <v>8</v>
      </c>
      <c r="B10" s="139"/>
      <c r="C10" s="139"/>
      <c r="D10" s="139"/>
      <c r="E10" s="139"/>
      <c r="F10" s="139"/>
      <c r="G10" s="139"/>
      <c r="H10" s="139"/>
      <c r="I10" s="232" t="s">
        <v>83</v>
      </c>
      <c r="J10" s="234" t="s">
        <v>1137</v>
      </c>
    </row>
    <row r="11" spans="1:10" ht="12" customHeight="1">
      <c r="A11" s="152">
        <v>9</v>
      </c>
      <c r="B11" s="139"/>
      <c r="C11" s="139">
        <v>4</v>
      </c>
      <c r="D11" s="139"/>
      <c r="E11" s="139">
        <v>4</v>
      </c>
      <c r="F11" s="139"/>
      <c r="G11" s="850">
        <v>3</v>
      </c>
      <c r="H11" s="139"/>
      <c r="I11" s="232" t="s">
        <v>1138</v>
      </c>
      <c r="J11" s="233" t="s">
        <v>3784</v>
      </c>
    </row>
    <row r="12" spans="1:10" ht="12" customHeight="1">
      <c r="A12" s="152">
        <v>10</v>
      </c>
      <c r="B12" s="139"/>
      <c r="C12" s="139"/>
      <c r="D12" s="139"/>
      <c r="E12" s="139"/>
      <c r="F12" s="139"/>
      <c r="G12" s="139"/>
      <c r="H12" s="139" t="s">
        <v>3781</v>
      </c>
      <c r="I12" s="232" t="s">
        <v>1139</v>
      </c>
      <c r="J12" s="233"/>
    </row>
    <row r="13" spans="1:10" ht="12" customHeight="1">
      <c r="A13" s="152">
        <v>11</v>
      </c>
      <c r="B13" s="139"/>
      <c r="C13" s="139"/>
      <c r="D13" s="139"/>
      <c r="E13" s="139"/>
      <c r="F13" s="139"/>
      <c r="G13" s="139"/>
      <c r="H13" s="139"/>
      <c r="I13" s="232" t="s">
        <v>1140</v>
      </c>
      <c r="J13" s="233"/>
    </row>
    <row r="14" spans="1:10" ht="12" customHeight="1">
      <c r="A14" s="152">
        <v>12</v>
      </c>
      <c r="B14" s="139"/>
      <c r="C14" s="139"/>
      <c r="D14" s="139"/>
      <c r="E14" s="139"/>
      <c r="F14" s="139"/>
      <c r="G14" s="139"/>
      <c r="H14" s="139" t="s">
        <v>3783</v>
      </c>
      <c r="I14" s="232" t="s">
        <v>1141</v>
      </c>
      <c r="J14" s="234" t="s">
        <v>1430</v>
      </c>
    </row>
    <row r="15" spans="1:10" ht="12" customHeight="1">
      <c r="A15" s="152">
        <v>13</v>
      </c>
      <c r="B15" s="139"/>
      <c r="C15" s="139">
        <v>4</v>
      </c>
      <c r="D15" s="139"/>
      <c r="E15" s="139">
        <v>4</v>
      </c>
      <c r="F15" s="139"/>
      <c r="G15" s="139"/>
      <c r="H15" s="139"/>
      <c r="I15" s="232" t="s">
        <v>1142</v>
      </c>
      <c r="J15" s="234" t="s">
        <v>1431</v>
      </c>
    </row>
    <row r="16" spans="1:10" ht="12" customHeight="1">
      <c r="A16" s="152">
        <v>14</v>
      </c>
      <c r="B16" s="139"/>
      <c r="C16" s="139"/>
      <c r="D16" s="139"/>
      <c r="E16" s="139"/>
      <c r="F16" s="139"/>
      <c r="G16" s="139"/>
      <c r="H16" s="139"/>
      <c r="I16" s="232" t="s">
        <v>1143</v>
      </c>
      <c r="J16" s="234" t="s">
        <v>1434</v>
      </c>
    </row>
    <row r="17" spans="1:10" ht="12" customHeight="1">
      <c r="A17" s="152">
        <v>15</v>
      </c>
      <c r="B17" s="139"/>
      <c r="C17" s="139"/>
      <c r="D17" s="139"/>
      <c r="E17" s="139"/>
      <c r="F17" s="139"/>
      <c r="G17" s="139"/>
      <c r="H17" s="139"/>
      <c r="I17" s="232" t="s">
        <v>1144</v>
      </c>
      <c r="J17" s="234" t="s">
        <v>1435</v>
      </c>
    </row>
    <row r="18" spans="1:10" ht="12" customHeight="1">
      <c r="A18" s="152">
        <v>16</v>
      </c>
      <c r="B18" s="139"/>
      <c r="C18" s="139"/>
      <c r="D18" s="139"/>
      <c r="E18" s="139"/>
      <c r="F18" s="139"/>
      <c r="G18" s="139"/>
      <c r="H18" s="139"/>
      <c r="I18" s="232" t="s">
        <v>1145</v>
      </c>
      <c r="J18" s="234" t="s">
        <v>1436</v>
      </c>
    </row>
    <row r="19" spans="1:10" ht="12" customHeight="1">
      <c r="A19" s="152">
        <v>17</v>
      </c>
      <c r="B19" s="287"/>
      <c r="C19" s="287">
        <v>8</v>
      </c>
      <c r="D19" s="287"/>
      <c r="E19" s="287">
        <v>8</v>
      </c>
      <c r="F19" s="287"/>
      <c r="G19" s="856">
        <v>4</v>
      </c>
      <c r="H19" s="287"/>
      <c r="I19" s="232" t="s">
        <v>1278</v>
      </c>
      <c r="J19" s="372"/>
    </row>
    <row r="20" spans="1:10" ht="12" customHeight="1">
      <c r="A20" s="152">
        <v>18</v>
      </c>
      <c r="B20" s="287"/>
      <c r="C20" s="287"/>
      <c r="D20" s="287"/>
      <c r="E20" s="287"/>
      <c r="F20" s="287"/>
      <c r="G20" s="287"/>
      <c r="H20" s="287"/>
      <c r="I20" s="232" t="s">
        <v>1279</v>
      </c>
      <c r="J20" s="372"/>
    </row>
    <row r="21" spans="1:10" ht="12" customHeight="1">
      <c r="A21" s="152">
        <v>19</v>
      </c>
      <c r="B21" s="287"/>
      <c r="C21" s="287"/>
      <c r="D21" s="287"/>
      <c r="E21" s="287"/>
      <c r="F21" s="287"/>
      <c r="G21" s="287"/>
      <c r="H21" s="287"/>
      <c r="I21" s="232" t="s">
        <v>1280</v>
      </c>
      <c r="J21" s="372"/>
    </row>
    <row r="22" spans="1:10" ht="12" customHeight="1">
      <c r="A22" s="152">
        <v>20</v>
      </c>
      <c r="B22" s="287"/>
      <c r="C22" s="287"/>
      <c r="D22" s="287"/>
      <c r="E22" s="287"/>
      <c r="F22" s="287"/>
      <c r="G22" s="287"/>
      <c r="H22" s="287" t="s">
        <v>1440</v>
      </c>
      <c r="I22" s="232" t="s">
        <v>1281</v>
      </c>
      <c r="J22" s="373" t="s">
        <v>1437</v>
      </c>
    </row>
    <row r="23" spans="1:10" ht="12" customHeight="1">
      <c r="A23" s="152">
        <v>21</v>
      </c>
      <c r="B23" s="287"/>
      <c r="C23" s="287"/>
      <c r="D23" s="287"/>
      <c r="E23" s="287"/>
      <c r="F23" s="287"/>
      <c r="G23" s="287"/>
      <c r="H23" s="287"/>
      <c r="I23" s="232" t="s">
        <v>1282</v>
      </c>
      <c r="J23" s="372" t="s">
        <v>1438</v>
      </c>
    </row>
    <row r="24" spans="1:10" ht="12" customHeight="1">
      <c r="A24" s="152">
        <v>22</v>
      </c>
      <c r="B24" s="287"/>
      <c r="C24" s="287"/>
      <c r="D24" s="287"/>
      <c r="E24" s="287"/>
      <c r="F24" s="287"/>
      <c r="G24" s="287"/>
      <c r="H24" s="287"/>
      <c r="I24" s="232" t="s">
        <v>1283</v>
      </c>
      <c r="J24" s="372" t="s">
        <v>1439</v>
      </c>
    </row>
    <row r="25" spans="1:10" ht="12" customHeight="1">
      <c r="A25" s="152">
        <v>23</v>
      </c>
      <c r="B25" s="287"/>
      <c r="C25" s="287"/>
      <c r="D25" s="287"/>
      <c r="E25" s="287"/>
      <c r="F25" s="287"/>
      <c r="G25" s="287"/>
      <c r="H25" s="287"/>
      <c r="I25" s="232" t="s">
        <v>1284</v>
      </c>
      <c r="J25" s="372" t="s">
        <v>1440</v>
      </c>
    </row>
    <row r="26" spans="1:10" ht="12" customHeight="1">
      <c r="A26" s="152">
        <v>24</v>
      </c>
      <c r="B26" s="287"/>
      <c r="C26" s="287"/>
      <c r="D26" s="287"/>
      <c r="E26" s="287"/>
      <c r="F26" s="287"/>
      <c r="G26" s="287"/>
      <c r="H26" s="287"/>
      <c r="I26" s="232" t="s">
        <v>1285</v>
      </c>
      <c r="J26" s="374" t="s">
        <v>1432</v>
      </c>
    </row>
    <row r="27" spans="1:10" ht="12" customHeight="1">
      <c r="G27" s="870"/>
    </row>
    <row r="28" spans="1:10" ht="12" customHeight="1">
      <c r="A28" s="154"/>
      <c r="B28" s="871"/>
      <c r="C28" s="871"/>
      <c r="D28" s="871"/>
      <c r="E28" s="219"/>
      <c r="F28" s="219"/>
      <c r="G28" s="219"/>
      <c r="H28" s="219"/>
      <c r="I28" s="873" t="s">
        <v>3785</v>
      </c>
      <c r="J28" s="309"/>
    </row>
    <row r="29" spans="1:10" ht="12" customHeight="1">
      <c r="A29" s="154">
        <v>25</v>
      </c>
      <c r="B29" s="871">
        <v>5</v>
      </c>
      <c r="C29" s="871"/>
      <c r="D29" s="871"/>
      <c r="E29" s="287">
        <v>5</v>
      </c>
      <c r="F29" s="287"/>
      <c r="G29" s="287"/>
      <c r="H29" s="287" t="s">
        <v>3815</v>
      </c>
      <c r="I29" s="229" t="s">
        <v>62</v>
      </c>
      <c r="J29" s="166" t="s">
        <v>1121</v>
      </c>
    </row>
    <row r="30" spans="1:10" ht="12" customHeight="1">
      <c r="A30" s="154">
        <v>26</v>
      </c>
      <c r="B30" s="871"/>
      <c r="C30" s="871"/>
      <c r="D30" s="871"/>
      <c r="E30" s="287"/>
      <c r="F30" s="287"/>
      <c r="G30" s="287"/>
      <c r="H30" s="287"/>
      <c r="I30" s="229" t="s">
        <v>63</v>
      </c>
      <c r="J30" s="154"/>
    </row>
    <row r="31" spans="1:10" ht="12" customHeight="1">
      <c r="A31" s="154">
        <v>27</v>
      </c>
      <c r="B31" s="871"/>
      <c r="C31" s="871"/>
      <c r="D31" s="871"/>
      <c r="E31" s="287"/>
      <c r="F31" s="287"/>
      <c r="G31" s="287"/>
      <c r="H31" s="287"/>
      <c r="I31" s="229" t="s">
        <v>64</v>
      </c>
      <c r="J31" s="166" t="s">
        <v>1122</v>
      </c>
    </row>
    <row r="32" spans="1:10" ht="12" customHeight="1">
      <c r="A32" s="154">
        <v>28</v>
      </c>
      <c r="B32" s="871"/>
      <c r="C32" s="871"/>
      <c r="D32" s="871"/>
      <c r="E32" s="287"/>
      <c r="F32" s="287"/>
      <c r="G32" s="287"/>
      <c r="H32" s="287"/>
      <c r="I32" s="229" t="s">
        <v>65</v>
      </c>
      <c r="J32" s="154"/>
    </row>
    <row r="33" spans="1:10" ht="12" customHeight="1">
      <c r="A33" s="154">
        <v>29</v>
      </c>
      <c r="B33" s="871"/>
      <c r="C33" s="871"/>
      <c r="D33" s="871"/>
      <c r="E33" s="287"/>
      <c r="F33" s="287"/>
      <c r="G33" s="287"/>
      <c r="H33" s="287"/>
      <c r="I33" s="229" t="s">
        <v>66</v>
      </c>
      <c r="J33" s="154"/>
    </row>
    <row r="34" spans="1:10" ht="12" customHeight="1">
      <c r="A34" s="154">
        <v>30</v>
      </c>
      <c r="B34" s="871">
        <v>5</v>
      </c>
      <c r="C34" s="871"/>
      <c r="D34" s="871"/>
      <c r="E34" s="287">
        <v>5</v>
      </c>
      <c r="F34" s="287"/>
      <c r="G34" s="287"/>
      <c r="H34" s="287" t="s">
        <v>3816</v>
      </c>
      <c r="I34" s="230" t="s">
        <v>56</v>
      </c>
      <c r="J34" s="154" t="s">
        <v>1123</v>
      </c>
    </row>
    <row r="35" spans="1:10" ht="12" customHeight="1">
      <c r="A35" s="154">
        <v>31</v>
      </c>
      <c r="B35" s="871"/>
      <c r="C35" s="871"/>
      <c r="D35" s="871"/>
      <c r="E35" s="287"/>
      <c r="F35" s="287"/>
      <c r="G35" s="287"/>
      <c r="H35" s="287"/>
      <c r="I35" s="230" t="s">
        <v>57</v>
      </c>
      <c r="J35" s="154" t="s">
        <v>1124</v>
      </c>
    </row>
    <row r="36" spans="1:10" ht="12" customHeight="1">
      <c r="A36" s="154">
        <v>32</v>
      </c>
      <c r="B36" s="871"/>
      <c r="C36" s="871"/>
      <c r="D36" s="871"/>
      <c r="E36" s="287"/>
      <c r="F36" s="287"/>
      <c r="G36" s="287"/>
      <c r="H36" s="287"/>
      <c r="I36" s="230" t="s">
        <v>58</v>
      </c>
      <c r="J36" s="225" t="s">
        <v>1125</v>
      </c>
    </row>
    <row r="37" spans="1:10" ht="12" customHeight="1">
      <c r="A37" s="154">
        <v>33</v>
      </c>
      <c r="B37" s="871"/>
      <c r="C37" s="871"/>
      <c r="D37" s="871"/>
      <c r="E37" s="287"/>
      <c r="F37" s="287"/>
      <c r="G37" s="287"/>
      <c r="H37" s="287"/>
      <c r="I37" s="230" t="s">
        <v>59</v>
      </c>
      <c r="J37" s="225" t="s">
        <v>1126</v>
      </c>
    </row>
    <row r="38" spans="1:10" ht="12" customHeight="1">
      <c r="A38" s="154">
        <v>34</v>
      </c>
      <c r="B38" s="871"/>
      <c r="C38" s="871"/>
      <c r="D38" s="871"/>
      <c r="E38" s="287"/>
      <c r="F38" s="287"/>
      <c r="G38" s="287"/>
      <c r="H38" s="287"/>
      <c r="I38" s="230" t="s">
        <v>60</v>
      </c>
      <c r="J38" s="225" t="s">
        <v>1127</v>
      </c>
    </row>
    <row r="39" spans="1:10" ht="12" customHeight="1">
      <c r="A39" s="154">
        <v>35</v>
      </c>
      <c r="B39" s="871">
        <v>5</v>
      </c>
      <c r="C39" s="871"/>
      <c r="D39" s="871"/>
      <c r="E39" s="287">
        <v>5</v>
      </c>
      <c r="F39" s="287"/>
      <c r="G39" s="287"/>
      <c r="H39" s="287" t="s">
        <v>3817</v>
      </c>
      <c r="I39" s="231" t="s">
        <v>68</v>
      </c>
      <c r="J39" s="154" t="s">
        <v>1128</v>
      </c>
    </row>
    <row r="40" spans="1:10" ht="12" customHeight="1">
      <c r="A40" s="154">
        <v>36</v>
      </c>
      <c r="B40" s="871"/>
      <c r="C40" s="871"/>
      <c r="D40" s="871"/>
      <c r="E40" s="287"/>
      <c r="F40" s="287"/>
      <c r="G40" s="287"/>
      <c r="H40" s="287"/>
      <c r="I40" s="231" t="s">
        <v>69</v>
      </c>
      <c r="J40" s="154" t="s">
        <v>1129</v>
      </c>
    </row>
    <row r="41" spans="1:10" ht="12" customHeight="1">
      <c r="A41" s="154">
        <v>37</v>
      </c>
      <c r="B41" s="871"/>
      <c r="C41" s="871"/>
      <c r="D41" s="871"/>
      <c r="E41" s="287"/>
      <c r="F41" s="287"/>
      <c r="G41" s="287"/>
      <c r="H41" s="287"/>
      <c r="I41" s="231" t="s">
        <v>70</v>
      </c>
      <c r="J41" s="225" t="s">
        <v>1130</v>
      </c>
    </row>
    <row r="42" spans="1:10" ht="12" customHeight="1">
      <c r="A42" s="154">
        <v>38</v>
      </c>
      <c r="B42" s="871"/>
      <c r="C42" s="871"/>
      <c r="D42" s="871"/>
      <c r="E42" s="287"/>
      <c r="F42" s="287"/>
      <c r="G42" s="287"/>
      <c r="H42" s="287"/>
      <c r="I42" s="231" t="s">
        <v>71</v>
      </c>
      <c r="J42" s="225" t="s">
        <v>1131</v>
      </c>
    </row>
    <row r="43" spans="1:10" ht="12" customHeight="1">
      <c r="A43" s="154">
        <v>39</v>
      </c>
      <c r="B43" s="871"/>
      <c r="C43" s="871"/>
      <c r="D43" s="871"/>
      <c r="E43" s="287"/>
      <c r="F43" s="287"/>
      <c r="G43" s="287"/>
      <c r="H43" s="287"/>
      <c r="I43" s="231" t="s">
        <v>72</v>
      </c>
      <c r="J43" s="225" t="s">
        <v>1132</v>
      </c>
    </row>
    <row r="44" spans="1:10" ht="12" customHeight="1">
      <c r="A44" s="309"/>
      <c r="B44" s="874"/>
      <c r="C44" s="874"/>
      <c r="D44" s="874"/>
      <c r="E44" s="875"/>
      <c r="F44" s="875"/>
      <c r="G44" s="875"/>
      <c r="H44" s="875"/>
      <c r="I44" s="132"/>
      <c r="J44" s="876"/>
    </row>
    <row r="45" spans="1:10" ht="12" customHeight="1">
      <c r="E45" s="312"/>
      <c r="F45" s="312"/>
      <c r="G45" s="312"/>
      <c r="H45" s="312"/>
      <c r="I45" s="877" t="s">
        <v>1271</v>
      </c>
    </row>
    <row r="46" spans="1:10" ht="12" customHeight="1">
      <c r="A46" s="286">
        <v>40</v>
      </c>
      <c r="B46" s="287">
        <v>9</v>
      </c>
      <c r="C46" s="287"/>
      <c r="D46" s="287"/>
      <c r="E46" s="287">
        <v>9</v>
      </c>
      <c r="F46" s="287"/>
      <c r="G46" s="287"/>
      <c r="H46" s="287"/>
      <c r="I46" s="310" t="s">
        <v>1063</v>
      </c>
      <c r="J46" s="219"/>
    </row>
    <row r="47" spans="1:10" ht="12" customHeight="1">
      <c r="A47" s="286">
        <v>41</v>
      </c>
      <c r="B47" s="287"/>
      <c r="C47" s="287"/>
      <c r="D47" s="287"/>
      <c r="E47" s="287"/>
      <c r="F47" s="287"/>
      <c r="G47" s="287"/>
      <c r="H47" s="287"/>
      <c r="I47" s="310" t="s">
        <v>1064</v>
      </c>
      <c r="J47" s="219"/>
    </row>
    <row r="48" spans="1:10" ht="12" customHeight="1">
      <c r="A48" s="286">
        <v>42</v>
      </c>
      <c r="B48" s="287"/>
      <c r="C48" s="287"/>
      <c r="D48" s="287"/>
      <c r="E48" s="287"/>
      <c r="F48" s="287"/>
      <c r="G48" s="287"/>
      <c r="H48" s="287"/>
      <c r="I48" s="310" t="s">
        <v>1065</v>
      </c>
      <c r="J48" s="219"/>
    </row>
    <row r="49" spans="1:14" ht="12" customHeight="1">
      <c r="A49" s="286">
        <v>43</v>
      </c>
      <c r="B49" s="287"/>
      <c r="C49" s="287"/>
      <c r="D49" s="287"/>
      <c r="E49" s="287"/>
      <c r="F49" s="287"/>
      <c r="G49" s="287"/>
      <c r="H49" s="287"/>
      <c r="I49" s="310" t="s">
        <v>1066</v>
      </c>
      <c r="J49" s="219"/>
    </row>
    <row r="50" spans="1:14" ht="12" customHeight="1">
      <c r="A50" s="286">
        <v>44</v>
      </c>
      <c r="B50" s="287"/>
      <c r="C50" s="287"/>
      <c r="D50" s="287"/>
      <c r="E50" s="287"/>
      <c r="F50" s="287"/>
      <c r="G50" s="287"/>
      <c r="H50" s="287"/>
      <c r="I50" s="311" t="s">
        <v>1067</v>
      </c>
      <c r="J50" s="219"/>
    </row>
    <row r="51" spans="1:14" ht="12" customHeight="1">
      <c r="A51" s="286">
        <v>45</v>
      </c>
      <c r="B51" s="287"/>
      <c r="C51" s="287"/>
      <c r="D51" s="287"/>
      <c r="E51" s="287"/>
      <c r="F51" s="287"/>
      <c r="G51" s="287"/>
      <c r="H51" s="287"/>
      <c r="I51" s="310" t="s">
        <v>1147</v>
      </c>
      <c r="J51" s="219"/>
    </row>
    <row r="52" spans="1:14" ht="12" customHeight="1">
      <c r="A52" s="286">
        <v>46</v>
      </c>
      <c r="B52" s="287"/>
      <c r="C52" s="287"/>
      <c r="D52" s="287"/>
      <c r="E52" s="287"/>
      <c r="F52" s="287"/>
      <c r="G52" s="287"/>
      <c r="H52" s="287"/>
      <c r="I52" s="310" t="s">
        <v>1148</v>
      </c>
      <c r="J52" s="219"/>
    </row>
    <row r="53" spans="1:14" ht="12" customHeight="1">
      <c r="A53" s="286">
        <v>47</v>
      </c>
      <c r="B53" s="287"/>
      <c r="C53" s="287"/>
      <c r="D53" s="287"/>
      <c r="E53" s="287"/>
      <c r="F53" s="287"/>
      <c r="G53" s="287"/>
      <c r="H53" s="287"/>
      <c r="I53" s="310" t="s">
        <v>1149</v>
      </c>
      <c r="J53" s="219"/>
    </row>
    <row r="54" spans="1:14" ht="12" customHeight="1">
      <c r="A54" s="286">
        <v>48</v>
      </c>
      <c r="B54" s="287"/>
      <c r="C54" s="287"/>
      <c r="D54" s="287"/>
      <c r="E54" s="287"/>
      <c r="F54" s="287"/>
      <c r="G54" s="287"/>
      <c r="H54" s="287"/>
      <c r="I54" s="310" t="s">
        <v>1150</v>
      </c>
      <c r="J54" s="219"/>
    </row>
    <row r="55" spans="1:14" ht="12" customHeight="1">
      <c r="A55" s="286">
        <v>49</v>
      </c>
      <c r="B55" s="146">
        <v>4</v>
      </c>
      <c r="C55" s="146"/>
      <c r="D55" s="146"/>
      <c r="E55" s="287">
        <v>4</v>
      </c>
      <c r="F55" s="287"/>
      <c r="G55" s="287"/>
      <c r="H55" s="287" t="s">
        <v>3818</v>
      </c>
      <c r="I55" s="313" t="s">
        <v>1274</v>
      </c>
      <c r="J55" s="219"/>
    </row>
    <row r="56" spans="1:14" ht="12" customHeight="1">
      <c r="A56" s="286">
        <v>50</v>
      </c>
      <c r="B56" s="146"/>
      <c r="C56" s="146"/>
      <c r="D56" s="146"/>
      <c r="E56" s="286"/>
      <c r="F56" s="286"/>
      <c r="G56" s="286"/>
      <c r="H56" s="286"/>
      <c r="I56" s="313" t="s">
        <v>1275</v>
      </c>
      <c r="J56" s="219"/>
    </row>
    <row r="57" spans="1:14" ht="12" customHeight="1">
      <c r="A57" s="286">
        <v>51</v>
      </c>
      <c r="B57" s="146"/>
      <c r="C57" s="146"/>
      <c r="D57" s="146"/>
      <c r="E57" s="286"/>
      <c r="F57" s="286"/>
      <c r="G57" s="286"/>
      <c r="H57" s="287" t="s">
        <v>3819</v>
      </c>
      <c r="I57" s="313" t="s">
        <v>1276</v>
      </c>
      <c r="J57" s="219"/>
    </row>
    <row r="58" spans="1:14" ht="12" customHeight="1">
      <c r="A58" s="286">
        <v>52</v>
      </c>
      <c r="B58" s="146"/>
      <c r="C58" s="146"/>
      <c r="D58" s="146"/>
      <c r="E58" s="286"/>
      <c r="F58" s="286"/>
      <c r="G58" s="286"/>
      <c r="H58" s="286"/>
      <c r="I58" s="313" t="s">
        <v>1277</v>
      </c>
      <c r="J58" s="219"/>
    </row>
    <row r="59" spans="1:14" ht="12" customHeight="1">
      <c r="A59" s="878"/>
      <c r="B59" s="140"/>
      <c r="C59" s="140"/>
      <c r="D59" s="140"/>
      <c r="E59" s="879"/>
      <c r="F59" s="879"/>
      <c r="G59" s="879"/>
      <c r="H59" s="879"/>
      <c r="I59" s="281"/>
      <c r="J59" s="315"/>
    </row>
    <row r="60" spans="1:14">
      <c r="A60" s="419"/>
      <c r="B60" s="872"/>
      <c r="C60" s="872"/>
      <c r="D60" s="872"/>
      <c r="E60" s="881"/>
      <c r="F60" s="881"/>
      <c r="G60" s="881"/>
      <c r="H60" s="881"/>
      <c r="I60" s="880" t="s">
        <v>3786</v>
      </c>
      <c r="J60" s="881" t="s">
        <v>1062</v>
      </c>
      <c r="K60" s="420" t="s">
        <v>2331</v>
      </c>
      <c r="L60" s="421" t="s">
        <v>2332</v>
      </c>
      <c r="M60" s="420" t="s">
        <v>2333</v>
      </c>
      <c r="N60" s="422" t="s">
        <v>2334</v>
      </c>
    </row>
    <row r="61" spans="1:14" s="166" customFormat="1" ht="11.25">
      <c r="A61" s="882">
        <v>53</v>
      </c>
      <c r="B61" s="905"/>
      <c r="C61" s="905"/>
      <c r="D61" s="905">
        <v>19</v>
      </c>
      <c r="E61" s="906">
        <v>19</v>
      </c>
      <c r="F61" s="906"/>
      <c r="G61" s="883">
        <v>4</v>
      </c>
      <c r="H61" s="884" t="s">
        <v>2335</v>
      </c>
      <c r="I61" s="885" t="s">
        <v>2375</v>
      </c>
      <c r="J61" s="886" t="s">
        <v>3787</v>
      </c>
      <c r="K61" s="887">
        <v>1</v>
      </c>
      <c r="L61" s="888" t="s">
        <v>2335</v>
      </c>
      <c r="M61" s="889" t="s">
        <v>2336</v>
      </c>
      <c r="N61" s="889" t="s">
        <v>2336</v>
      </c>
    </row>
    <row r="62" spans="1:14" s="166" customFormat="1" ht="11.25">
      <c r="A62" s="882">
        <v>54</v>
      </c>
      <c r="B62" s="905"/>
      <c r="C62" s="905"/>
      <c r="D62" s="905"/>
      <c r="E62" s="890"/>
      <c r="F62" s="890"/>
      <c r="G62" s="890"/>
      <c r="H62" s="884" t="s">
        <v>3804</v>
      </c>
      <c r="I62" s="885" t="s">
        <v>2376</v>
      </c>
      <c r="J62" s="891" t="s">
        <v>3788</v>
      </c>
      <c r="K62" s="887">
        <v>5</v>
      </c>
      <c r="L62" s="888" t="s">
        <v>2335</v>
      </c>
      <c r="M62" s="889" t="s">
        <v>2336</v>
      </c>
      <c r="N62" s="892" t="s">
        <v>2337</v>
      </c>
    </row>
    <row r="63" spans="1:14" s="166" customFormat="1" ht="11.25">
      <c r="A63" s="882">
        <v>55</v>
      </c>
      <c r="B63" s="905"/>
      <c r="C63" s="905"/>
      <c r="D63" s="905"/>
      <c r="E63" s="890"/>
      <c r="F63" s="890"/>
      <c r="G63" s="890"/>
      <c r="H63" s="884" t="s">
        <v>2338</v>
      </c>
      <c r="I63" s="885" t="s">
        <v>2377</v>
      </c>
      <c r="J63" s="888" t="s">
        <v>3789</v>
      </c>
      <c r="K63" s="887">
        <v>1</v>
      </c>
      <c r="L63" s="893" t="s">
        <v>2338</v>
      </c>
      <c r="M63" s="888" t="s">
        <v>2339</v>
      </c>
      <c r="N63" s="894" t="s">
        <v>2340</v>
      </c>
    </row>
    <row r="64" spans="1:14" s="166" customFormat="1" ht="11.25">
      <c r="A64" s="882">
        <v>56</v>
      </c>
      <c r="B64" s="905"/>
      <c r="C64" s="905"/>
      <c r="D64" s="905"/>
      <c r="E64" s="895"/>
      <c r="F64" s="895"/>
      <c r="G64" s="895"/>
      <c r="H64" s="884" t="s">
        <v>2344</v>
      </c>
      <c r="I64" s="885" t="s">
        <v>2378</v>
      </c>
      <c r="J64" s="888" t="s">
        <v>3790</v>
      </c>
      <c r="K64" s="887">
        <v>1</v>
      </c>
      <c r="L64" s="896" t="s">
        <v>2341</v>
      </c>
      <c r="M64" s="888" t="s">
        <v>2342</v>
      </c>
      <c r="N64" s="894" t="s">
        <v>2343</v>
      </c>
    </row>
    <row r="65" spans="1:14" s="166" customFormat="1" ht="11.25">
      <c r="A65" s="882">
        <v>57</v>
      </c>
      <c r="B65" s="905"/>
      <c r="C65" s="905"/>
      <c r="D65" s="905"/>
      <c r="E65" s="897"/>
      <c r="F65" s="897"/>
      <c r="G65" s="897"/>
      <c r="H65" s="898" t="s">
        <v>3805</v>
      </c>
      <c r="I65" s="885" t="s">
        <v>2379</v>
      </c>
      <c r="J65" s="898" t="s">
        <v>3791</v>
      </c>
      <c r="K65" s="887">
        <v>1</v>
      </c>
      <c r="L65" s="888" t="s">
        <v>2344</v>
      </c>
      <c r="M65" s="888" t="s">
        <v>2345</v>
      </c>
      <c r="N65" s="894" t="s">
        <v>2346</v>
      </c>
    </row>
    <row r="66" spans="1:14" s="166" customFormat="1" ht="11.25">
      <c r="A66" s="882">
        <v>58</v>
      </c>
      <c r="B66" s="905"/>
      <c r="C66" s="905"/>
      <c r="D66" s="905"/>
      <c r="E66" s="895"/>
      <c r="F66" s="895"/>
      <c r="G66" s="895"/>
      <c r="H66" s="898" t="s">
        <v>3595</v>
      </c>
      <c r="I66" s="885" t="s">
        <v>2380</v>
      </c>
      <c r="J66" s="899" t="s">
        <v>3792</v>
      </c>
      <c r="K66" s="887">
        <v>3</v>
      </c>
      <c r="L66" s="896" t="s">
        <v>2347</v>
      </c>
      <c r="M66" s="888" t="s">
        <v>2342</v>
      </c>
      <c r="N66" s="894" t="s">
        <v>2348</v>
      </c>
    </row>
    <row r="67" spans="1:14" s="166" customFormat="1" ht="11.25">
      <c r="A67" s="882">
        <v>59</v>
      </c>
      <c r="B67" s="905"/>
      <c r="C67" s="905"/>
      <c r="D67" s="905"/>
      <c r="E67" s="895"/>
      <c r="F67" s="895"/>
      <c r="G67" s="895"/>
      <c r="H67" s="884" t="s">
        <v>3806</v>
      </c>
      <c r="I67" s="885" t="s">
        <v>2381</v>
      </c>
      <c r="J67" s="888" t="s">
        <v>3793</v>
      </c>
      <c r="K67" s="887">
        <v>5</v>
      </c>
      <c r="L67" s="896" t="s">
        <v>2349</v>
      </c>
      <c r="M67" s="888" t="s">
        <v>2350</v>
      </c>
      <c r="N67" s="894" t="s">
        <v>2351</v>
      </c>
    </row>
    <row r="68" spans="1:14" s="166" customFormat="1" ht="11.25">
      <c r="A68" s="882">
        <v>60</v>
      </c>
      <c r="B68" s="905"/>
      <c r="C68" s="905"/>
      <c r="D68" s="905"/>
      <c r="E68" s="895"/>
      <c r="F68" s="895"/>
      <c r="G68" s="895"/>
      <c r="H68" s="884" t="s">
        <v>3807</v>
      </c>
      <c r="I68" s="885" t="s">
        <v>2382</v>
      </c>
      <c r="J68" s="888" t="s">
        <v>3794</v>
      </c>
      <c r="K68" s="900">
        <v>7</v>
      </c>
      <c r="L68" s="884" t="s">
        <v>2352</v>
      </c>
      <c r="M68" s="888" t="s">
        <v>2353</v>
      </c>
      <c r="N68" s="894" t="s">
        <v>2353</v>
      </c>
    </row>
    <row r="69" spans="1:14" s="166" customFormat="1" ht="11.25">
      <c r="A69" s="882">
        <v>61</v>
      </c>
      <c r="B69" s="905"/>
      <c r="C69" s="905"/>
      <c r="D69" s="905"/>
      <c r="E69" s="890"/>
      <c r="F69" s="890"/>
      <c r="G69" s="890"/>
      <c r="H69" s="884" t="s">
        <v>3808</v>
      </c>
      <c r="I69" s="885" t="s">
        <v>2383</v>
      </c>
      <c r="J69" s="888" t="s">
        <v>3795</v>
      </c>
      <c r="K69" s="887">
        <v>1</v>
      </c>
      <c r="L69" s="893" t="s">
        <v>2354</v>
      </c>
      <c r="M69" s="888" t="s">
        <v>2355</v>
      </c>
      <c r="N69" s="894" t="s">
        <v>2356</v>
      </c>
    </row>
    <row r="70" spans="1:14" s="166" customFormat="1" ht="11.25">
      <c r="A70" s="882">
        <v>62</v>
      </c>
      <c r="B70" s="905"/>
      <c r="C70" s="905"/>
      <c r="D70" s="905"/>
      <c r="E70" s="895"/>
      <c r="F70" s="895"/>
      <c r="G70" s="895"/>
      <c r="H70" s="884" t="s">
        <v>3809</v>
      </c>
      <c r="I70" s="885" t="s">
        <v>2384</v>
      </c>
      <c r="J70" s="888" t="s">
        <v>2358</v>
      </c>
      <c r="K70" s="887">
        <v>1</v>
      </c>
      <c r="L70" s="888" t="s">
        <v>2357</v>
      </c>
      <c r="M70" s="888" t="s">
        <v>2358</v>
      </c>
      <c r="N70" s="894" t="s">
        <v>2359</v>
      </c>
    </row>
    <row r="71" spans="1:14" s="166" customFormat="1" ht="11.25">
      <c r="A71" s="882">
        <v>63</v>
      </c>
      <c r="B71" s="905"/>
      <c r="C71" s="905"/>
      <c r="D71" s="905"/>
      <c r="E71" s="890"/>
      <c r="F71" s="890"/>
      <c r="G71" s="890"/>
      <c r="H71" s="884" t="s">
        <v>2361</v>
      </c>
      <c r="I71" s="885" t="s">
        <v>2385</v>
      </c>
      <c r="J71" s="888" t="s">
        <v>2362</v>
      </c>
      <c r="K71" s="887">
        <v>1</v>
      </c>
      <c r="L71" s="893" t="s">
        <v>2354</v>
      </c>
      <c r="M71" s="888" t="s">
        <v>2355</v>
      </c>
      <c r="N71" s="894" t="s">
        <v>2360</v>
      </c>
    </row>
    <row r="72" spans="1:14" s="166" customFormat="1" ht="11.25">
      <c r="A72" s="882">
        <v>64</v>
      </c>
      <c r="B72" s="905"/>
      <c r="C72" s="905"/>
      <c r="D72" s="905"/>
      <c r="E72" s="895"/>
      <c r="F72" s="895"/>
      <c r="G72" s="895"/>
      <c r="H72" s="884" t="s">
        <v>3810</v>
      </c>
      <c r="I72" s="885" t="s">
        <v>2386</v>
      </c>
      <c r="J72" s="888" t="s">
        <v>3796</v>
      </c>
      <c r="K72" s="887">
        <v>3</v>
      </c>
      <c r="L72" s="896" t="s">
        <v>2349</v>
      </c>
      <c r="M72" s="888"/>
      <c r="N72" s="892" t="s">
        <v>3814</v>
      </c>
    </row>
    <row r="73" spans="1:14" s="166" customFormat="1" ht="11.25">
      <c r="A73" s="882">
        <v>65</v>
      </c>
      <c r="B73" s="905"/>
      <c r="C73" s="905"/>
      <c r="D73" s="905"/>
      <c r="E73" s="901"/>
      <c r="F73" s="901"/>
      <c r="G73" s="901"/>
      <c r="H73" s="884" t="s">
        <v>3811</v>
      </c>
      <c r="I73" s="885" t="s">
        <v>2387</v>
      </c>
      <c r="J73" s="888" t="s">
        <v>3797</v>
      </c>
      <c r="K73" s="887">
        <v>5</v>
      </c>
      <c r="L73" s="896" t="s">
        <v>2361</v>
      </c>
      <c r="M73" s="888" t="s">
        <v>2362</v>
      </c>
      <c r="N73" s="894" t="s">
        <v>2363</v>
      </c>
    </row>
    <row r="74" spans="1:14" s="166" customFormat="1" ht="11.25">
      <c r="A74" s="882">
        <v>66</v>
      </c>
      <c r="B74" s="905"/>
      <c r="C74" s="905"/>
      <c r="D74" s="905"/>
      <c r="E74" s="895"/>
      <c r="F74" s="895"/>
      <c r="G74" s="895"/>
      <c r="H74" s="884" t="s">
        <v>2903</v>
      </c>
      <c r="I74" s="885" t="s">
        <v>2388</v>
      </c>
      <c r="J74" s="888" t="s">
        <v>3798</v>
      </c>
      <c r="K74" s="900">
        <v>7</v>
      </c>
      <c r="L74" s="896" t="s">
        <v>2364</v>
      </c>
      <c r="M74" s="888" t="s">
        <v>2365</v>
      </c>
      <c r="N74" s="894" t="s">
        <v>2366</v>
      </c>
    </row>
    <row r="75" spans="1:14" s="166" customFormat="1" ht="11.25">
      <c r="A75" s="882">
        <v>67</v>
      </c>
      <c r="B75" s="905"/>
      <c r="C75" s="905"/>
      <c r="D75" s="905"/>
      <c r="E75" s="890"/>
      <c r="F75" s="890"/>
      <c r="G75" s="890"/>
      <c r="H75" s="884" t="s">
        <v>2369</v>
      </c>
      <c r="I75" s="885" t="s">
        <v>2389</v>
      </c>
      <c r="J75" s="888" t="s">
        <v>2365</v>
      </c>
      <c r="K75" s="887">
        <v>7</v>
      </c>
      <c r="L75" s="888" t="s">
        <v>2367</v>
      </c>
      <c r="M75" s="888" t="s">
        <v>2368</v>
      </c>
      <c r="N75" s="894" t="s">
        <v>2367</v>
      </c>
    </row>
    <row r="76" spans="1:14" s="166" customFormat="1" ht="11.25">
      <c r="A76" s="882">
        <v>68</v>
      </c>
      <c r="B76" s="905"/>
      <c r="C76" s="905"/>
      <c r="D76" s="905"/>
      <c r="E76" s="890"/>
      <c r="F76" s="890"/>
      <c r="G76" s="890"/>
      <c r="H76" s="884" t="s">
        <v>3812</v>
      </c>
      <c r="I76" s="885" t="s">
        <v>2390</v>
      </c>
      <c r="J76" s="888" t="s">
        <v>3799</v>
      </c>
      <c r="K76" s="887">
        <v>7</v>
      </c>
      <c r="L76" s="896" t="s">
        <v>2369</v>
      </c>
      <c r="M76" s="888" t="s">
        <v>2370</v>
      </c>
      <c r="N76" s="894" t="s">
        <v>2371</v>
      </c>
    </row>
    <row r="77" spans="1:14" s="166" customFormat="1" ht="11.25">
      <c r="A77" s="882">
        <v>69</v>
      </c>
      <c r="B77" s="905"/>
      <c r="C77" s="905"/>
      <c r="D77" s="905"/>
      <c r="E77" s="890"/>
      <c r="F77" s="890"/>
      <c r="G77" s="890"/>
      <c r="H77" s="884" t="s">
        <v>3813</v>
      </c>
      <c r="I77" s="885" t="s">
        <v>2391</v>
      </c>
      <c r="J77" s="888" t="s">
        <v>3800</v>
      </c>
      <c r="K77" s="887">
        <v>7</v>
      </c>
      <c r="L77" s="893" t="s">
        <v>2372</v>
      </c>
      <c r="M77" s="888" t="s">
        <v>2373</v>
      </c>
      <c r="N77" s="894" t="s">
        <v>2374</v>
      </c>
    </row>
    <row r="78" spans="1:14" s="166" customFormat="1" ht="11.25">
      <c r="A78" s="882">
        <v>70</v>
      </c>
      <c r="B78" s="905"/>
      <c r="C78" s="905"/>
      <c r="D78" s="905"/>
      <c r="E78" s="902"/>
      <c r="F78" s="902"/>
      <c r="G78" s="902"/>
      <c r="H78" s="884" t="s">
        <v>2372</v>
      </c>
      <c r="I78" s="885" t="s">
        <v>2392</v>
      </c>
      <c r="J78" s="888" t="s">
        <v>3801</v>
      </c>
      <c r="K78" s="887">
        <v>7</v>
      </c>
      <c r="L78" s="893" t="s">
        <v>2372</v>
      </c>
      <c r="M78" s="888" t="s">
        <v>2373</v>
      </c>
      <c r="N78" s="894" t="s">
        <v>2374</v>
      </c>
    </row>
    <row r="79" spans="1:14" s="166" customFormat="1" ht="11.25">
      <c r="A79" s="882">
        <v>71</v>
      </c>
      <c r="B79" s="903"/>
      <c r="C79" s="903"/>
      <c r="D79" s="903"/>
      <c r="E79" s="904"/>
      <c r="F79" s="904"/>
      <c r="G79" s="904"/>
      <c r="H79" s="884" t="s">
        <v>2372</v>
      </c>
      <c r="I79" s="885" t="s">
        <v>3803</v>
      </c>
      <c r="J79" s="888" t="s">
        <v>3802</v>
      </c>
      <c r="K79" s="894"/>
      <c r="L79" s="894"/>
      <c r="M79" s="894"/>
      <c r="N79" s="894"/>
    </row>
    <row r="80" spans="1:14">
      <c r="A80" s="419"/>
      <c r="B80" s="907">
        <f>SUM(B3:B79)</f>
        <v>28</v>
      </c>
      <c r="C80" s="907">
        <f t="shared" ref="C80:E80" si="0">SUM(C3:C79)</f>
        <v>24</v>
      </c>
      <c r="D80" s="907">
        <f t="shared" si="0"/>
        <v>19</v>
      </c>
      <c r="E80" s="907">
        <f t="shared" si="0"/>
        <v>71</v>
      </c>
      <c r="F80" s="419"/>
      <c r="G80" s="419"/>
      <c r="H80" s="419"/>
      <c r="I80" s="419"/>
      <c r="J80" s="419"/>
      <c r="K80" s="419"/>
      <c r="L80" s="424"/>
      <c r="M80" s="425"/>
      <c r="N80" s="424"/>
    </row>
    <row r="81" spans="1:14">
      <c r="A81" s="419"/>
      <c r="B81" s="872"/>
      <c r="C81" s="872"/>
      <c r="D81" s="872"/>
      <c r="E81" s="419"/>
      <c r="F81" s="419"/>
      <c r="G81" s="419"/>
      <c r="H81" s="419"/>
      <c r="I81" s="419"/>
      <c r="J81" s="419"/>
      <c r="K81" s="419"/>
      <c r="L81" s="424"/>
      <c r="M81" s="425"/>
      <c r="N81" s="424"/>
    </row>
  </sheetData>
  <phoneticPr fontId="67"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sheetPr>
  <dimension ref="A1:W33"/>
  <sheetViews>
    <sheetView topLeftCell="F1" zoomScale="60" zoomScaleNormal="60" workbookViewId="0">
      <selection activeCell="M11" sqref="M11"/>
    </sheetView>
  </sheetViews>
  <sheetFormatPr defaultColWidth="11" defaultRowHeight="15.75"/>
  <cols>
    <col min="1" max="1" width="0" hidden="1" customWidth="1"/>
    <col min="2" max="5" width="11.875" hidden="1" customWidth="1"/>
    <col min="6" max="6" width="4.625" style="333" customWidth="1"/>
    <col min="7" max="7" width="11.875" customWidth="1"/>
    <col min="12" max="12" width="3.625" style="333" customWidth="1"/>
    <col min="13" max="13" width="12.875" customWidth="1"/>
    <col min="15" max="15" width="3.125" customWidth="1"/>
    <col min="17" max="17" width="2.625" customWidth="1"/>
    <col min="19" max="19" width="3.125" customWidth="1"/>
    <col min="21" max="21" width="3.5" customWidth="1"/>
  </cols>
  <sheetData>
    <row r="1" spans="1:23">
      <c r="A1" s="87" t="s">
        <v>834</v>
      </c>
      <c r="B1" s="91" t="s">
        <v>692</v>
      </c>
      <c r="C1" s="91" t="s">
        <v>85</v>
      </c>
      <c r="D1" s="91" t="s">
        <v>133</v>
      </c>
      <c r="E1" s="91" t="s">
        <v>693</v>
      </c>
      <c r="F1" s="375" t="s">
        <v>762</v>
      </c>
      <c r="G1" s="277" t="s">
        <v>0</v>
      </c>
      <c r="H1" s="214" t="s">
        <v>1071</v>
      </c>
      <c r="I1" s="302" t="s">
        <v>1441</v>
      </c>
      <c r="N1" t="s">
        <v>2736</v>
      </c>
    </row>
    <row r="2" spans="1:23" ht="33" customHeight="1">
      <c r="A2" s="69"/>
      <c r="B2" s="69"/>
      <c r="C2" s="98" t="s">
        <v>835</v>
      </c>
      <c r="D2" s="99" t="s">
        <v>836</v>
      </c>
      <c r="E2" s="99" t="s">
        <v>837</v>
      </c>
      <c r="F2" s="376"/>
      <c r="G2" s="482" t="s">
        <v>2564</v>
      </c>
      <c r="H2" s="98" t="s">
        <v>835</v>
      </c>
      <c r="I2" s="98" t="s">
        <v>847</v>
      </c>
      <c r="J2" s="98" t="s">
        <v>859</v>
      </c>
      <c r="K2" s="98" t="s">
        <v>871</v>
      </c>
      <c r="M2" s="482" t="s">
        <v>2565</v>
      </c>
      <c r="N2" s="541" t="s">
        <v>541</v>
      </c>
      <c r="P2" s="541" t="s">
        <v>595</v>
      </c>
      <c r="R2" s="541" t="s">
        <v>634</v>
      </c>
      <c r="T2" s="541" t="s">
        <v>900</v>
      </c>
      <c r="V2" s="541" t="s">
        <v>2944</v>
      </c>
    </row>
    <row r="3" spans="1:23" ht="33" customHeight="1">
      <c r="A3" s="69"/>
      <c r="B3" s="69"/>
      <c r="C3" s="98" t="s">
        <v>838</v>
      </c>
      <c r="D3" s="99" t="s">
        <v>839</v>
      </c>
      <c r="E3" s="99" t="s">
        <v>840</v>
      </c>
      <c r="F3" s="376"/>
      <c r="G3" s="12"/>
      <c r="H3" s="98" t="s">
        <v>838</v>
      </c>
      <c r="I3" s="98" t="s">
        <v>850</v>
      </c>
      <c r="J3" s="98" t="s">
        <v>862</v>
      </c>
      <c r="K3" s="98" t="s">
        <v>874</v>
      </c>
      <c r="N3" s="479" t="s">
        <v>2701</v>
      </c>
      <c r="P3" s="479" t="s">
        <v>2702</v>
      </c>
      <c r="R3" s="479" t="s">
        <v>2703</v>
      </c>
      <c r="T3" s="480" t="s">
        <v>2704</v>
      </c>
      <c r="V3" s="479" t="s">
        <v>2705</v>
      </c>
    </row>
    <row r="4" spans="1:23" ht="33" customHeight="1">
      <c r="A4" s="69"/>
      <c r="B4" s="69"/>
      <c r="C4" s="98" t="s">
        <v>841</v>
      </c>
      <c r="D4" s="99" t="s">
        <v>842</v>
      </c>
      <c r="E4" s="99" t="s">
        <v>843</v>
      </c>
      <c r="F4" s="376"/>
      <c r="G4" s="12"/>
      <c r="H4" s="98" t="s">
        <v>841</v>
      </c>
      <c r="I4" s="98" t="s">
        <v>853</v>
      </c>
      <c r="J4" s="98" t="s">
        <v>865</v>
      </c>
      <c r="K4" s="98" t="s">
        <v>877</v>
      </c>
      <c r="N4" s="479" t="s">
        <v>2706</v>
      </c>
      <c r="P4" s="479" t="s">
        <v>2734</v>
      </c>
      <c r="R4" s="479" t="s">
        <v>2707</v>
      </c>
      <c r="T4" s="480" t="s">
        <v>2708</v>
      </c>
      <c r="V4" s="480" t="s">
        <v>2709</v>
      </c>
    </row>
    <row r="5" spans="1:23" ht="33" customHeight="1">
      <c r="A5" s="69"/>
      <c r="B5" s="69"/>
      <c r="C5" s="98" t="s">
        <v>844</v>
      </c>
      <c r="D5" s="99" t="s">
        <v>845</v>
      </c>
      <c r="E5" s="99" t="s">
        <v>846</v>
      </c>
      <c r="F5" s="376"/>
      <c r="G5" s="12"/>
      <c r="H5" s="98" t="s">
        <v>844</v>
      </c>
      <c r="I5" s="98" t="s">
        <v>856</v>
      </c>
      <c r="J5" s="98" t="s">
        <v>868</v>
      </c>
      <c r="K5" s="98" t="s">
        <v>880</v>
      </c>
      <c r="N5" s="480" t="s">
        <v>2710</v>
      </c>
      <c r="P5" s="479" t="s">
        <v>2711</v>
      </c>
      <c r="R5" s="479" t="s">
        <v>2735</v>
      </c>
      <c r="T5" s="479" t="s">
        <v>2712</v>
      </c>
      <c r="V5" s="479" t="s">
        <v>2713</v>
      </c>
    </row>
    <row r="6" spans="1:23" ht="21.75" customHeight="1">
      <c r="A6" s="69"/>
      <c r="B6" s="69"/>
      <c r="C6" s="98" t="s">
        <v>847</v>
      </c>
      <c r="D6" s="99" t="s">
        <v>848</v>
      </c>
      <c r="E6" s="99" t="s">
        <v>849</v>
      </c>
      <c r="F6" s="376"/>
      <c r="G6" s="12"/>
      <c r="H6" s="12"/>
      <c r="I6" s="12"/>
      <c r="J6" s="12"/>
      <c r="K6" s="12"/>
      <c r="N6" s="480" t="s">
        <v>2714</v>
      </c>
      <c r="P6" s="480" t="s">
        <v>2715</v>
      </c>
      <c r="R6" s="479" t="s">
        <v>2716</v>
      </c>
      <c r="T6" s="480" t="s">
        <v>2717</v>
      </c>
      <c r="V6" s="480" t="s">
        <v>2718</v>
      </c>
    </row>
    <row r="7" spans="1:23" ht="27.75" customHeight="1">
      <c r="A7" s="69"/>
      <c r="B7" s="69"/>
      <c r="C7" s="98" t="s">
        <v>850</v>
      </c>
      <c r="D7" s="99" t="s">
        <v>851</v>
      </c>
      <c r="E7" s="99" t="s">
        <v>852</v>
      </c>
      <c r="F7" s="376"/>
      <c r="G7" s="12"/>
      <c r="H7" s="12"/>
      <c r="I7" s="12"/>
      <c r="J7" s="12"/>
      <c r="K7" s="12"/>
      <c r="N7" s="480" t="s">
        <v>2719</v>
      </c>
      <c r="P7" s="479" t="s">
        <v>2720</v>
      </c>
      <c r="R7" s="479" t="s">
        <v>2721</v>
      </c>
      <c r="T7" s="479" t="s">
        <v>2722</v>
      </c>
      <c r="V7" s="479" t="s">
        <v>2723</v>
      </c>
    </row>
    <row r="8" spans="1:23" ht="25.5" customHeight="1">
      <c r="A8" s="69"/>
      <c r="B8" s="69"/>
      <c r="C8" s="98" t="s">
        <v>853</v>
      </c>
      <c r="D8" s="99" t="s">
        <v>854</v>
      </c>
      <c r="E8" s="99" t="s">
        <v>855</v>
      </c>
      <c r="F8" s="376"/>
      <c r="G8" s="12"/>
      <c r="H8" s="12"/>
      <c r="I8" s="12"/>
      <c r="J8" s="12"/>
      <c r="K8" s="12"/>
      <c r="P8" s="481"/>
      <c r="R8" s="480" t="s">
        <v>2724</v>
      </c>
      <c r="T8" s="480" t="s">
        <v>2725</v>
      </c>
      <c r="V8" s="480" t="s">
        <v>2726</v>
      </c>
    </row>
    <row r="9" spans="1:23" ht="17.45" customHeight="1">
      <c r="A9" s="69"/>
      <c r="B9" s="69"/>
      <c r="C9" s="98" t="s">
        <v>856</v>
      </c>
      <c r="D9" s="99" t="s">
        <v>857</v>
      </c>
      <c r="E9" s="99" t="s">
        <v>858</v>
      </c>
      <c r="F9" s="376"/>
      <c r="G9" s="14">
        <f>SUM(H9:K9)</f>
        <v>16</v>
      </c>
      <c r="H9" s="14">
        <v>4</v>
      </c>
      <c r="I9" s="14">
        <v>4</v>
      </c>
      <c r="J9" s="14">
        <v>4</v>
      </c>
      <c r="K9" s="14">
        <v>4</v>
      </c>
      <c r="T9" s="479" t="s">
        <v>2727</v>
      </c>
      <c r="V9" s="479" t="s">
        <v>2728</v>
      </c>
    </row>
    <row r="10" spans="1:23" ht="20.45" customHeight="1">
      <c r="A10" s="180" t="s">
        <v>1072</v>
      </c>
      <c r="B10" s="69"/>
      <c r="C10" s="98" t="s">
        <v>859</v>
      </c>
      <c r="D10" s="99" t="s">
        <v>860</v>
      </c>
      <c r="E10" s="99" t="s">
        <v>861</v>
      </c>
      <c r="F10" s="376"/>
      <c r="G10" s="180" t="s">
        <v>1072</v>
      </c>
      <c r="H10" s="215">
        <v>49</v>
      </c>
      <c r="I10" s="215">
        <v>4</v>
      </c>
      <c r="J10" s="215">
        <v>11</v>
      </c>
      <c r="K10" s="215">
        <v>12</v>
      </c>
      <c r="T10" s="480" t="s">
        <v>2729</v>
      </c>
      <c r="V10" s="480" t="s">
        <v>2730</v>
      </c>
    </row>
    <row r="11" spans="1:23" ht="15.6" customHeight="1">
      <c r="A11" s="69"/>
      <c r="B11" s="69"/>
      <c r="C11" s="98" t="s">
        <v>862</v>
      </c>
      <c r="D11" s="99" t="s">
        <v>863</v>
      </c>
      <c r="E11" s="99" t="s">
        <v>864</v>
      </c>
      <c r="F11" s="377"/>
      <c r="G11" s="12"/>
      <c r="H11" s="393" t="s">
        <v>1042</v>
      </c>
      <c r="I11" s="393" t="s">
        <v>1042</v>
      </c>
      <c r="J11" s="393" t="s">
        <v>1042</v>
      </c>
      <c r="K11" s="393" t="s">
        <v>1042</v>
      </c>
      <c r="T11" s="479" t="s">
        <v>2731</v>
      </c>
      <c r="V11" s="479" t="s">
        <v>2732</v>
      </c>
    </row>
    <row r="12" spans="1:23" ht="14.45" customHeight="1">
      <c r="A12" s="69"/>
      <c r="B12" s="69"/>
      <c r="C12" s="98" t="s">
        <v>865</v>
      </c>
      <c r="D12" s="99" t="s">
        <v>866</v>
      </c>
      <c r="E12" s="99" t="s">
        <v>867</v>
      </c>
      <c r="F12" s="335"/>
      <c r="G12" s="277" t="s">
        <v>898</v>
      </c>
      <c r="H12" s="214" t="s">
        <v>1071</v>
      </c>
      <c r="T12" s="480" t="s">
        <v>2733</v>
      </c>
    </row>
    <row r="13" spans="1:23" ht="33" customHeight="1">
      <c r="A13" s="69"/>
      <c r="B13" s="69"/>
      <c r="C13" s="98" t="s">
        <v>868</v>
      </c>
      <c r="D13" s="99" t="s">
        <v>869</v>
      </c>
      <c r="E13" s="99" t="s">
        <v>870</v>
      </c>
      <c r="F13" s="335"/>
      <c r="H13" s="98" t="s">
        <v>836</v>
      </c>
      <c r="I13" s="98" t="s">
        <v>854</v>
      </c>
      <c r="J13" s="98" t="s">
        <v>872</v>
      </c>
      <c r="K13" s="98" t="s">
        <v>887</v>
      </c>
      <c r="N13">
        <v>10</v>
      </c>
      <c r="P13">
        <v>10</v>
      </c>
      <c r="R13">
        <v>12</v>
      </c>
      <c r="T13">
        <v>20</v>
      </c>
      <c r="V13">
        <v>18</v>
      </c>
      <c r="W13" s="648"/>
    </row>
    <row r="14" spans="1:23" ht="33" customHeight="1">
      <c r="A14" s="69"/>
      <c r="B14" s="69"/>
      <c r="C14" s="98" t="s">
        <v>871</v>
      </c>
      <c r="D14" s="99" t="s">
        <v>872</v>
      </c>
      <c r="E14" s="99" t="s">
        <v>873</v>
      </c>
      <c r="F14" s="335"/>
      <c r="H14" s="98" t="s">
        <v>839</v>
      </c>
      <c r="I14" s="98" t="s">
        <v>857</v>
      </c>
      <c r="J14" s="98" t="s">
        <v>875</v>
      </c>
      <c r="K14" s="98" t="s">
        <v>889</v>
      </c>
    </row>
    <row r="15" spans="1:23" ht="33" customHeight="1">
      <c r="A15" s="69"/>
      <c r="B15" s="69"/>
      <c r="C15" s="98" t="s">
        <v>874</v>
      </c>
      <c r="D15" s="99" t="s">
        <v>875</v>
      </c>
      <c r="E15" s="99" t="s">
        <v>876</v>
      </c>
      <c r="F15" s="335"/>
      <c r="H15" s="98" t="s">
        <v>842</v>
      </c>
      <c r="I15" s="98" t="s">
        <v>860</v>
      </c>
      <c r="J15" s="98" t="s">
        <v>878</v>
      </c>
      <c r="K15" s="98" t="s">
        <v>891</v>
      </c>
    </row>
    <row r="16" spans="1:23" ht="33" customHeight="1">
      <c r="A16" s="69"/>
      <c r="B16" s="69"/>
      <c r="C16" s="98" t="s">
        <v>877</v>
      </c>
      <c r="D16" s="99" t="s">
        <v>878</v>
      </c>
      <c r="E16" s="99" t="s">
        <v>879</v>
      </c>
      <c r="F16" s="335"/>
      <c r="H16" s="98" t="s">
        <v>845</v>
      </c>
      <c r="I16" s="98" t="s">
        <v>863</v>
      </c>
      <c r="J16" s="98" t="s">
        <v>881</v>
      </c>
      <c r="K16" s="98" t="s">
        <v>893</v>
      </c>
    </row>
    <row r="17" spans="1:13" ht="33" customHeight="1">
      <c r="A17" s="69"/>
      <c r="B17" s="69"/>
      <c r="C17" s="98" t="s">
        <v>880</v>
      </c>
      <c r="D17" s="99" t="s">
        <v>881</v>
      </c>
      <c r="E17" s="99" t="s">
        <v>882</v>
      </c>
      <c r="F17" s="335"/>
      <c r="H17" s="98" t="s">
        <v>848</v>
      </c>
      <c r="I17" s="98" t="s">
        <v>866</v>
      </c>
      <c r="J17" s="98" t="s">
        <v>883</v>
      </c>
      <c r="K17" s="98" t="s">
        <v>895</v>
      </c>
    </row>
    <row r="18" spans="1:13" ht="33" customHeight="1">
      <c r="A18" s="69"/>
      <c r="B18" s="69"/>
      <c r="C18" s="69"/>
      <c r="D18" s="98" t="s">
        <v>883</v>
      </c>
      <c r="E18" s="99" t="s">
        <v>884</v>
      </c>
      <c r="F18" s="335"/>
      <c r="H18" s="98" t="s">
        <v>851</v>
      </c>
      <c r="I18" s="98" t="s">
        <v>869</v>
      </c>
      <c r="J18" s="98" t="s">
        <v>885</v>
      </c>
      <c r="K18" s="98" t="s">
        <v>896</v>
      </c>
    </row>
    <row r="19" spans="1:13" ht="18.600000000000001" customHeight="1">
      <c r="A19" s="69"/>
      <c r="B19" s="69"/>
      <c r="C19" s="69"/>
      <c r="D19" s="98" t="s">
        <v>885</v>
      </c>
      <c r="E19" s="99" t="s">
        <v>886</v>
      </c>
      <c r="F19" s="335"/>
      <c r="H19" s="12"/>
      <c r="I19" s="12"/>
      <c r="J19" s="12"/>
      <c r="K19" s="12"/>
    </row>
    <row r="20" spans="1:13" ht="14.45" customHeight="1">
      <c r="A20" s="69"/>
      <c r="B20" s="69"/>
      <c r="C20" s="69"/>
      <c r="D20" s="98" t="s">
        <v>887</v>
      </c>
      <c r="E20" s="99" t="s">
        <v>888</v>
      </c>
      <c r="F20" s="335"/>
      <c r="G20" s="14">
        <f>SUM(H20:K20)</f>
        <v>24</v>
      </c>
      <c r="H20" s="14">
        <v>6</v>
      </c>
      <c r="I20" s="14">
        <v>6</v>
      </c>
      <c r="J20" s="14">
        <v>6</v>
      </c>
      <c r="K20" s="14">
        <v>6</v>
      </c>
    </row>
    <row r="21" spans="1:13" ht="18" customHeight="1">
      <c r="A21" s="69"/>
      <c r="B21" s="69"/>
      <c r="C21" s="69"/>
      <c r="D21" s="98" t="s">
        <v>889</v>
      </c>
      <c r="E21" s="99" t="s">
        <v>890</v>
      </c>
      <c r="F21" s="335"/>
      <c r="G21" s="180" t="s">
        <v>1072</v>
      </c>
      <c r="H21" s="215">
        <v>37</v>
      </c>
      <c r="I21" s="215">
        <v>46</v>
      </c>
      <c r="J21" s="215">
        <v>9</v>
      </c>
      <c r="K21" s="215">
        <v>25</v>
      </c>
    </row>
    <row r="22" spans="1:13" ht="13.35" customHeight="1">
      <c r="A22" s="69"/>
      <c r="B22" s="69"/>
      <c r="C22" s="69"/>
      <c r="D22" s="98" t="s">
        <v>891</v>
      </c>
      <c r="E22" s="99" t="s">
        <v>892</v>
      </c>
      <c r="F22" s="335"/>
      <c r="H22" s="393" t="s">
        <v>1042</v>
      </c>
      <c r="I22" s="393" t="s">
        <v>1042</v>
      </c>
      <c r="J22" s="393" t="s">
        <v>1042</v>
      </c>
      <c r="K22" s="393" t="s">
        <v>1042</v>
      </c>
    </row>
    <row r="23" spans="1:13" ht="18.600000000000001" customHeight="1">
      <c r="A23" s="69"/>
      <c r="B23" s="69"/>
      <c r="C23" s="69"/>
      <c r="D23" s="98" t="s">
        <v>893</v>
      </c>
      <c r="E23" s="99" t="s">
        <v>894</v>
      </c>
      <c r="F23" s="335"/>
      <c r="G23" s="277" t="s">
        <v>899</v>
      </c>
      <c r="H23" s="214" t="s">
        <v>1071</v>
      </c>
    </row>
    <row r="24" spans="1:13" ht="33" customHeight="1">
      <c r="A24" s="69"/>
      <c r="B24" s="69"/>
      <c r="C24" s="69"/>
      <c r="D24" s="98" t="s">
        <v>895</v>
      </c>
      <c r="E24" s="99" t="s">
        <v>1273</v>
      </c>
      <c r="F24" s="335"/>
      <c r="H24" s="98" t="s">
        <v>897</v>
      </c>
      <c r="I24" s="98" t="s">
        <v>852</v>
      </c>
      <c r="J24" s="98" t="s">
        <v>870</v>
      </c>
      <c r="K24" s="98" t="s">
        <v>886</v>
      </c>
    </row>
    <row r="25" spans="1:13" ht="33" customHeight="1">
      <c r="A25" s="69"/>
      <c r="B25" s="69"/>
      <c r="C25" s="69"/>
      <c r="D25" s="98" t="s">
        <v>896</v>
      </c>
      <c r="E25" s="69"/>
      <c r="F25" s="335"/>
      <c r="H25" s="98" t="s">
        <v>837</v>
      </c>
      <c r="I25" s="98" t="s">
        <v>855</v>
      </c>
      <c r="J25" s="98" t="s">
        <v>873</v>
      </c>
      <c r="K25" s="98" t="s">
        <v>888</v>
      </c>
    </row>
    <row r="26" spans="1:13" ht="33" customHeight="1">
      <c r="A26" s="69"/>
      <c r="B26" s="69"/>
      <c r="C26" s="69"/>
      <c r="D26" s="98" t="s">
        <v>897</v>
      </c>
      <c r="E26" s="69"/>
      <c r="F26" s="335"/>
      <c r="H26" s="98" t="s">
        <v>840</v>
      </c>
      <c r="I26" s="98" t="s">
        <v>858</v>
      </c>
      <c r="J26" s="98" t="s">
        <v>876</v>
      </c>
      <c r="K26" s="98" t="s">
        <v>890</v>
      </c>
    </row>
    <row r="27" spans="1:13" ht="33" customHeight="1">
      <c r="H27" s="98" t="s">
        <v>843</v>
      </c>
      <c r="I27" s="98" t="s">
        <v>861</v>
      </c>
      <c r="J27" s="98" t="s">
        <v>879</v>
      </c>
      <c r="K27" s="98" t="s">
        <v>892</v>
      </c>
    </row>
    <row r="28" spans="1:13" ht="33" customHeight="1">
      <c r="H28" s="98" t="s">
        <v>846</v>
      </c>
      <c r="I28" s="98" t="s">
        <v>864</v>
      </c>
      <c r="J28" s="98" t="s">
        <v>882</v>
      </c>
      <c r="K28" s="98" t="s">
        <v>894</v>
      </c>
    </row>
    <row r="29" spans="1:13" ht="33" customHeight="1">
      <c r="H29" s="98" t="s">
        <v>849</v>
      </c>
      <c r="I29" s="98" t="s">
        <v>867</v>
      </c>
      <c r="J29" s="98" t="s">
        <v>884</v>
      </c>
      <c r="K29" s="98" t="s">
        <v>1273</v>
      </c>
    </row>
    <row r="30" spans="1:13">
      <c r="G30" s="14">
        <f>SUM(H30:K30)</f>
        <v>24</v>
      </c>
      <c r="H30" s="14">
        <v>6</v>
      </c>
      <c r="I30" s="14">
        <v>6</v>
      </c>
      <c r="J30" s="14">
        <v>6</v>
      </c>
      <c r="K30" s="14">
        <v>6</v>
      </c>
    </row>
    <row r="31" spans="1:13">
      <c r="G31" s="180" t="s">
        <v>1072</v>
      </c>
      <c r="H31" s="215">
        <v>39</v>
      </c>
      <c r="I31" s="215">
        <v>44</v>
      </c>
      <c r="J31" s="215">
        <v>50</v>
      </c>
      <c r="K31" s="215">
        <v>5</v>
      </c>
    </row>
    <row r="32" spans="1:13" ht="18.75">
      <c r="G32" s="530">
        <f>SUM(G3:G31)</f>
        <v>64</v>
      </c>
      <c r="H32" s="393" t="s">
        <v>1042</v>
      </c>
      <c r="I32" s="393" t="s">
        <v>1042</v>
      </c>
      <c r="J32" s="393" t="s">
        <v>1042</v>
      </c>
      <c r="K32" s="393" t="s">
        <v>1042</v>
      </c>
      <c r="M32" s="531">
        <f>SUM(N13:V13)</f>
        <v>70</v>
      </c>
    </row>
    <row r="33" spans="7:13" ht="53.25" customHeight="1">
      <c r="G33" s="555" t="s">
        <v>2946</v>
      </c>
      <c r="M33" s="556" t="s">
        <v>2947</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7"/>
  </sheetPr>
  <dimension ref="A1:M85"/>
  <sheetViews>
    <sheetView topLeftCell="A31" zoomScale="80" zoomScaleNormal="80" workbookViewId="0">
      <selection activeCell="M22" sqref="M22"/>
    </sheetView>
  </sheetViews>
  <sheetFormatPr defaultRowHeight="15.75"/>
  <cols>
    <col min="2" max="3" width="5.375" style="185" customWidth="1"/>
    <col min="4" max="4" width="5.5" style="185" customWidth="1"/>
    <col min="5" max="5" width="8.875" style="185"/>
    <col min="6" max="6" width="5.375" style="185" customWidth="1"/>
    <col min="7" max="7" width="6.625" style="185" customWidth="1"/>
    <col min="8" max="8" width="17.125" customWidth="1"/>
    <col min="9" max="9" width="27.875" customWidth="1"/>
    <col min="10" max="10" width="144.5" customWidth="1"/>
  </cols>
  <sheetData>
    <row r="1" spans="1:13">
      <c r="A1" s="307" t="s">
        <v>3758</v>
      </c>
      <c r="B1" s="910"/>
      <c r="C1" s="910"/>
      <c r="D1" s="910"/>
      <c r="E1" s="911"/>
      <c r="F1" s="798" t="s">
        <v>3573</v>
      </c>
      <c r="G1" s="799" t="s">
        <v>3574</v>
      </c>
      <c r="H1" s="824"/>
    </row>
    <row r="2" spans="1:13">
      <c r="A2" s="119" t="s">
        <v>1039</v>
      </c>
      <c r="B2" s="861" t="s">
        <v>834</v>
      </c>
      <c r="C2" s="861" t="s">
        <v>3821</v>
      </c>
      <c r="D2" s="861" t="s">
        <v>3822</v>
      </c>
      <c r="E2" s="861" t="s">
        <v>1038</v>
      </c>
      <c r="F2" s="758" t="s">
        <v>1062</v>
      </c>
      <c r="G2" s="758" t="s">
        <v>1062</v>
      </c>
      <c r="H2" s="758" t="s">
        <v>3553</v>
      </c>
      <c r="I2" s="119" t="s">
        <v>1037</v>
      </c>
      <c r="J2" s="119" t="s">
        <v>1040</v>
      </c>
      <c r="K2" s="1268" t="s">
        <v>3699</v>
      </c>
      <c r="L2" s="1265"/>
      <c r="M2" s="119" t="s">
        <v>2964</v>
      </c>
    </row>
    <row r="3" spans="1:13">
      <c r="A3" s="154">
        <v>1</v>
      </c>
      <c r="B3" s="871">
        <v>16</v>
      </c>
      <c r="C3" s="871"/>
      <c r="D3" s="871"/>
      <c r="E3" s="237">
        <v>16</v>
      </c>
      <c r="F3" s="237"/>
      <c r="G3" s="912">
        <v>2</v>
      </c>
      <c r="H3" s="237" t="s">
        <v>3847</v>
      </c>
      <c r="I3" s="224" t="s">
        <v>1047</v>
      </c>
      <c r="J3" s="154" t="s">
        <v>1113</v>
      </c>
      <c r="K3" s="1264" t="s">
        <v>3858</v>
      </c>
      <c r="L3" s="1265"/>
      <c r="M3" s="841"/>
    </row>
    <row r="4" spans="1:13">
      <c r="A4" s="154">
        <v>2</v>
      </c>
      <c r="B4" s="871"/>
      <c r="C4" s="871"/>
      <c r="D4" s="871"/>
      <c r="E4" s="237"/>
      <c r="F4" s="237"/>
      <c r="G4" s="237"/>
      <c r="H4" s="237"/>
      <c r="I4" s="224" t="s">
        <v>1048</v>
      </c>
      <c r="J4" s="154" t="s">
        <v>1113</v>
      </c>
      <c r="K4" s="1264" t="s">
        <v>3859</v>
      </c>
      <c r="L4" s="1265"/>
      <c r="M4" s="841">
        <v>70</v>
      </c>
    </row>
    <row r="5" spans="1:13">
      <c r="A5" s="154">
        <v>3</v>
      </c>
      <c r="B5" s="871"/>
      <c r="C5" s="871"/>
      <c r="D5" s="871"/>
      <c r="E5" s="237"/>
      <c r="F5" s="237"/>
      <c r="G5" s="237"/>
      <c r="H5" s="237" t="s">
        <v>3848</v>
      </c>
      <c r="I5" s="224" t="s">
        <v>1049</v>
      </c>
      <c r="J5" s="154" t="s">
        <v>1114</v>
      </c>
      <c r="K5" s="1264" t="s">
        <v>3857</v>
      </c>
      <c r="L5" s="1265"/>
      <c r="M5" s="841"/>
    </row>
    <row r="6" spans="1:13">
      <c r="A6" s="154">
        <v>4</v>
      </c>
      <c r="B6" s="871"/>
      <c r="C6" s="871"/>
      <c r="D6" s="871"/>
      <c r="E6" s="237"/>
      <c r="F6" s="237"/>
      <c r="G6" s="237"/>
      <c r="H6" s="237"/>
      <c r="I6" s="224" t="s">
        <v>1050</v>
      </c>
      <c r="J6" s="154" t="s">
        <v>1114</v>
      </c>
      <c r="K6" s="1264" t="s">
        <v>3860</v>
      </c>
      <c r="L6" s="1265"/>
      <c r="M6" s="841"/>
    </row>
    <row r="7" spans="1:13">
      <c r="A7" s="154">
        <v>5</v>
      </c>
      <c r="B7" s="871"/>
      <c r="C7" s="871"/>
      <c r="D7" s="871"/>
      <c r="E7" s="237"/>
      <c r="F7" s="237"/>
      <c r="G7" s="237"/>
      <c r="H7" s="237" t="s">
        <v>3849</v>
      </c>
      <c r="I7" s="224" t="s">
        <v>1051</v>
      </c>
      <c r="J7" s="225" t="s">
        <v>1115</v>
      </c>
      <c r="K7" s="1264" t="s">
        <v>3861</v>
      </c>
      <c r="L7" s="1265"/>
      <c r="M7" s="841"/>
    </row>
    <row r="8" spans="1:13">
      <c r="A8" s="154">
        <v>6</v>
      </c>
      <c r="B8" s="871"/>
      <c r="C8" s="871"/>
      <c r="D8" s="871"/>
      <c r="E8" s="237"/>
      <c r="F8" s="237"/>
      <c r="G8" s="237"/>
      <c r="H8" s="237"/>
      <c r="I8" s="224" t="s">
        <v>1052</v>
      </c>
      <c r="J8" s="225" t="s">
        <v>1115</v>
      </c>
      <c r="K8" s="1264" t="s">
        <v>3862</v>
      </c>
      <c r="L8" s="1265"/>
      <c r="M8" s="841">
        <v>8</v>
      </c>
    </row>
    <row r="9" spans="1:13">
      <c r="A9" s="154">
        <v>7</v>
      </c>
      <c r="B9" s="871"/>
      <c r="C9" s="871"/>
      <c r="D9" s="871"/>
      <c r="E9" s="237"/>
      <c r="F9" s="237"/>
      <c r="G9" s="237"/>
      <c r="H9" s="237" t="s">
        <v>3850</v>
      </c>
      <c r="I9" s="224" t="s">
        <v>1053</v>
      </c>
      <c r="J9" s="226" t="s">
        <v>1116</v>
      </c>
      <c r="K9" s="1264" t="s">
        <v>3863</v>
      </c>
      <c r="L9" s="1265"/>
      <c r="M9" s="841"/>
    </row>
    <row r="10" spans="1:13">
      <c r="A10" s="154">
        <v>8</v>
      </c>
      <c r="B10" s="871"/>
      <c r="C10" s="871"/>
      <c r="D10" s="871"/>
      <c r="E10" s="237"/>
      <c r="F10" s="237"/>
      <c r="G10" s="237"/>
      <c r="H10" s="237"/>
      <c r="I10" s="224" t="s">
        <v>1054</v>
      </c>
      <c r="J10" s="226" t="s">
        <v>1116</v>
      </c>
    </row>
    <row r="11" spans="1:13" ht="17.45" customHeight="1">
      <c r="A11" s="154">
        <v>9</v>
      </c>
      <c r="B11" s="871"/>
      <c r="C11" s="871"/>
      <c r="D11" s="871"/>
      <c r="E11" s="237"/>
      <c r="F11" s="237"/>
      <c r="G11" s="237"/>
      <c r="H11" s="237"/>
      <c r="I11" s="224" t="s">
        <v>1055</v>
      </c>
      <c r="J11" s="227" t="s">
        <v>1117</v>
      </c>
    </row>
    <row r="12" spans="1:13" ht="16.7" customHeight="1">
      <c r="A12" s="154">
        <v>10</v>
      </c>
      <c r="B12" s="871"/>
      <c r="C12" s="871"/>
      <c r="D12" s="871"/>
      <c r="E12" s="237"/>
      <c r="F12" s="237"/>
      <c r="G12" s="237"/>
      <c r="H12" s="237"/>
      <c r="I12" s="224" t="s">
        <v>3627</v>
      </c>
      <c r="J12" s="227" t="s">
        <v>1117</v>
      </c>
    </row>
    <row r="13" spans="1:13">
      <c r="A13" s="154">
        <v>11</v>
      </c>
      <c r="B13" s="871"/>
      <c r="C13" s="871"/>
      <c r="D13" s="871"/>
      <c r="E13" s="237"/>
      <c r="F13" s="237"/>
      <c r="G13" s="237"/>
      <c r="H13" s="237" t="s">
        <v>3851</v>
      </c>
      <c r="I13" s="224" t="s">
        <v>1058</v>
      </c>
      <c r="J13" s="154" t="s">
        <v>1118</v>
      </c>
    </row>
    <row r="14" spans="1:13">
      <c r="A14" s="154">
        <v>12</v>
      </c>
      <c r="B14" s="871"/>
      <c r="C14" s="871"/>
      <c r="D14" s="871"/>
      <c r="E14" s="237"/>
      <c r="F14" s="237"/>
      <c r="G14" s="237"/>
      <c r="H14" s="237"/>
      <c r="I14" s="224" t="s">
        <v>1060</v>
      </c>
      <c r="J14" s="154" t="s">
        <v>1118</v>
      </c>
    </row>
    <row r="15" spans="1:13">
      <c r="A15" s="154">
        <v>13</v>
      </c>
      <c r="B15" s="871"/>
      <c r="C15" s="871"/>
      <c r="D15" s="871"/>
      <c r="E15" s="237"/>
      <c r="F15" s="237"/>
      <c r="G15" s="237"/>
      <c r="H15" s="237" t="s">
        <v>834</v>
      </c>
      <c r="I15" s="224" t="s">
        <v>1056</v>
      </c>
      <c r="J15" s="154" t="s">
        <v>1119</v>
      </c>
    </row>
    <row r="16" spans="1:13">
      <c r="A16" s="154">
        <v>14</v>
      </c>
      <c r="B16" s="871"/>
      <c r="C16" s="871"/>
      <c r="D16" s="871"/>
      <c r="E16" s="237"/>
      <c r="F16" s="237"/>
      <c r="G16" s="237"/>
      <c r="H16" s="237"/>
      <c r="I16" s="224" t="s">
        <v>1057</v>
      </c>
      <c r="J16" s="154" t="s">
        <v>1119</v>
      </c>
    </row>
    <row r="17" spans="1:10">
      <c r="A17" s="154">
        <v>15</v>
      </c>
      <c r="B17" s="871"/>
      <c r="C17" s="871"/>
      <c r="D17" s="871"/>
      <c r="E17" s="237"/>
      <c r="F17" s="237"/>
      <c r="G17" s="237"/>
      <c r="H17" s="237" t="s">
        <v>3852</v>
      </c>
      <c r="I17" s="224" t="s">
        <v>1059</v>
      </c>
      <c r="J17" s="154" t="s">
        <v>1120</v>
      </c>
    </row>
    <row r="18" spans="1:10">
      <c r="A18" s="154">
        <v>16</v>
      </c>
      <c r="B18" s="871"/>
      <c r="C18" s="871"/>
      <c r="D18" s="871"/>
      <c r="E18" s="237"/>
      <c r="F18" s="237"/>
      <c r="G18" s="237"/>
      <c r="H18" s="237"/>
      <c r="I18" s="224" t="s">
        <v>1061</v>
      </c>
      <c r="J18" s="154" t="s">
        <v>1120</v>
      </c>
    </row>
    <row r="19" spans="1:10">
      <c r="A19" s="307" t="s">
        <v>595</v>
      </c>
      <c r="B19" s="910"/>
      <c r="C19" s="910"/>
      <c r="D19" s="910"/>
    </row>
    <row r="20" spans="1:10">
      <c r="A20" s="286">
        <v>17</v>
      </c>
      <c r="B20" s="287">
        <v>24</v>
      </c>
      <c r="C20" s="287"/>
      <c r="D20" s="287"/>
      <c r="E20" s="237">
        <v>24</v>
      </c>
      <c r="F20" s="237"/>
      <c r="G20" s="912">
        <v>3</v>
      </c>
      <c r="H20" s="219"/>
      <c r="I20" s="224" t="s">
        <v>836</v>
      </c>
      <c r="J20" s="219"/>
    </row>
    <row r="21" spans="1:10">
      <c r="A21" s="286">
        <v>18</v>
      </c>
      <c r="B21" s="287"/>
      <c r="C21" s="287"/>
      <c r="D21" s="287"/>
      <c r="E21" s="237"/>
      <c r="F21" s="913"/>
      <c r="G21" s="913"/>
      <c r="H21" s="908"/>
      <c r="I21" s="378" t="s">
        <v>839</v>
      </c>
      <c r="J21" s="219"/>
    </row>
    <row r="22" spans="1:10">
      <c r="A22" s="286">
        <v>19</v>
      </c>
      <c r="B22" s="287"/>
      <c r="C22" s="287"/>
      <c r="D22" s="287"/>
      <c r="E22" s="237"/>
      <c r="F22" s="237"/>
      <c r="G22" s="237"/>
      <c r="H22" s="219"/>
      <c r="I22" s="224" t="s">
        <v>842</v>
      </c>
      <c r="J22" s="219"/>
    </row>
    <row r="23" spans="1:10">
      <c r="A23" s="286">
        <v>20</v>
      </c>
      <c r="B23" s="287"/>
      <c r="C23" s="287"/>
      <c r="D23" s="287"/>
      <c r="E23" s="237"/>
      <c r="F23" s="913"/>
      <c r="G23" s="913"/>
      <c r="H23" s="908"/>
      <c r="I23" s="378" t="s">
        <v>845</v>
      </c>
      <c r="J23" s="219"/>
    </row>
    <row r="24" spans="1:10">
      <c r="A24" s="286">
        <v>21</v>
      </c>
      <c r="B24" s="287"/>
      <c r="C24" s="287"/>
      <c r="D24" s="287"/>
      <c r="E24" s="237"/>
      <c r="F24" s="237"/>
      <c r="G24" s="237"/>
      <c r="H24" s="219"/>
      <c r="I24" s="224" t="s">
        <v>848</v>
      </c>
      <c r="J24" s="219"/>
    </row>
    <row r="25" spans="1:10">
      <c r="A25" s="286">
        <v>22</v>
      </c>
      <c r="B25" s="287"/>
      <c r="C25" s="287"/>
      <c r="D25" s="287"/>
      <c r="E25" s="237"/>
      <c r="F25" s="913"/>
      <c r="G25" s="913"/>
      <c r="H25" s="908"/>
      <c r="I25" s="378" t="s">
        <v>851</v>
      </c>
      <c r="J25" s="219"/>
    </row>
    <row r="26" spans="1:10">
      <c r="A26" s="286">
        <v>23</v>
      </c>
      <c r="B26" s="287"/>
      <c r="C26" s="287"/>
      <c r="D26" s="287"/>
      <c r="E26" s="237"/>
      <c r="F26" s="237"/>
      <c r="G26" s="237"/>
      <c r="H26" s="219"/>
      <c r="I26" s="224" t="s">
        <v>854</v>
      </c>
      <c r="J26" s="219"/>
    </row>
    <row r="27" spans="1:10">
      <c r="A27" s="286">
        <v>24</v>
      </c>
      <c r="B27" s="287"/>
      <c r="C27" s="287"/>
      <c r="D27" s="287"/>
      <c r="E27" s="237"/>
      <c r="F27" s="913"/>
      <c r="G27" s="913"/>
      <c r="H27" s="908"/>
      <c r="I27" s="378" t="s">
        <v>857</v>
      </c>
      <c r="J27" s="219"/>
    </row>
    <row r="28" spans="1:10">
      <c r="A28" s="286">
        <v>25</v>
      </c>
      <c r="B28" s="287"/>
      <c r="C28" s="287"/>
      <c r="D28" s="287"/>
      <c r="E28" s="237"/>
      <c r="F28" s="237"/>
      <c r="G28" s="237"/>
      <c r="H28" s="219"/>
      <c r="I28" s="224" t="s">
        <v>860</v>
      </c>
      <c r="J28" s="219"/>
    </row>
    <row r="29" spans="1:10">
      <c r="A29" s="286">
        <v>26</v>
      </c>
      <c r="B29" s="287"/>
      <c r="C29" s="287"/>
      <c r="D29" s="287"/>
      <c r="E29" s="237"/>
      <c r="F29" s="913"/>
      <c r="G29" s="913"/>
      <c r="H29" s="908"/>
      <c r="I29" s="378" t="s">
        <v>863</v>
      </c>
      <c r="J29" s="219"/>
    </row>
    <row r="30" spans="1:10">
      <c r="A30" s="286">
        <v>27</v>
      </c>
      <c r="B30" s="287"/>
      <c r="C30" s="287"/>
      <c r="D30" s="287"/>
      <c r="E30" s="237"/>
      <c r="F30" s="237"/>
      <c r="G30" s="237"/>
      <c r="H30" s="219"/>
      <c r="I30" s="224" t="s">
        <v>866</v>
      </c>
      <c r="J30" s="219"/>
    </row>
    <row r="31" spans="1:10">
      <c r="A31" s="286">
        <v>28</v>
      </c>
      <c r="B31" s="287"/>
      <c r="C31" s="287"/>
      <c r="D31" s="287"/>
      <c r="E31" s="237"/>
      <c r="F31" s="913"/>
      <c r="G31" s="913"/>
      <c r="H31" s="908"/>
      <c r="I31" s="378" t="s">
        <v>869</v>
      </c>
      <c r="J31" s="219"/>
    </row>
    <row r="32" spans="1:10">
      <c r="A32" s="286">
        <v>29</v>
      </c>
      <c r="B32" s="287"/>
      <c r="C32" s="287"/>
      <c r="D32" s="287"/>
      <c r="E32" s="237"/>
      <c r="F32" s="237"/>
      <c r="G32" s="237"/>
      <c r="H32" s="219"/>
      <c r="I32" s="224" t="s">
        <v>872</v>
      </c>
      <c r="J32" s="219"/>
    </row>
    <row r="33" spans="1:10">
      <c r="A33" s="286">
        <v>30</v>
      </c>
      <c r="B33" s="287"/>
      <c r="C33" s="287"/>
      <c r="D33" s="287"/>
      <c r="E33" s="237"/>
      <c r="F33" s="913"/>
      <c r="G33" s="913"/>
      <c r="H33" s="908"/>
      <c r="I33" s="378" t="s">
        <v>875</v>
      </c>
      <c r="J33" s="219"/>
    </row>
    <row r="34" spans="1:10">
      <c r="A34" s="286">
        <v>31</v>
      </c>
      <c r="B34" s="287"/>
      <c r="C34" s="287"/>
      <c r="D34" s="287"/>
      <c r="E34" s="237"/>
      <c r="F34" s="237"/>
      <c r="G34" s="237"/>
      <c r="H34" s="219"/>
      <c r="I34" s="224" t="s">
        <v>878</v>
      </c>
      <c r="J34" s="219"/>
    </row>
    <row r="35" spans="1:10">
      <c r="A35" s="286">
        <v>32</v>
      </c>
      <c r="B35" s="287"/>
      <c r="C35" s="287"/>
      <c r="D35" s="287"/>
      <c r="E35" s="237"/>
      <c r="F35" s="913"/>
      <c r="G35" s="913"/>
      <c r="H35" s="908"/>
      <c r="I35" s="378" t="s">
        <v>881</v>
      </c>
      <c r="J35" s="219"/>
    </row>
    <row r="36" spans="1:10">
      <c r="A36" s="286">
        <v>33</v>
      </c>
      <c r="B36" s="287"/>
      <c r="C36" s="287"/>
      <c r="D36" s="287"/>
      <c r="E36" s="237"/>
      <c r="F36" s="237"/>
      <c r="G36" s="237"/>
      <c r="H36" s="219"/>
      <c r="I36" s="224" t="s">
        <v>883</v>
      </c>
      <c r="J36" s="219"/>
    </row>
    <row r="37" spans="1:10">
      <c r="A37" s="286">
        <v>34</v>
      </c>
      <c r="B37" s="287"/>
      <c r="C37" s="287"/>
      <c r="D37" s="287"/>
      <c r="E37" s="237"/>
      <c r="F37" s="237"/>
      <c r="G37" s="237"/>
      <c r="H37" s="219"/>
      <c r="I37" s="224" t="s">
        <v>885</v>
      </c>
      <c r="J37" s="219"/>
    </row>
    <row r="38" spans="1:10">
      <c r="A38" s="286">
        <v>35</v>
      </c>
      <c r="B38" s="287"/>
      <c r="C38" s="287"/>
      <c r="D38" s="287"/>
      <c r="E38" s="237"/>
      <c r="F38" s="913"/>
      <c r="G38" s="913"/>
      <c r="H38" s="908"/>
      <c r="I38" s="378" t="s">
        <v>887</v>
      </c>
      <c r="J38" s="219"/>
    </row>
    <row r="39" spans="1:10">
      <c r="A39" s="286">
        <v>36</v>
      </c>
      <c r="B39" s="287"/>
      <c r="C39" s="287"/>
      <c r="D39" s="287"/>
      <c r="E39" s="237"/>
      <c r="F39" s="237"/>
      <c r="G39" s="237"/>
      <c r="H39" s="219"/>
      <c r="I39" s="224" t="s">
        <v>889</v>
      </c>
      <c r="J39" s="219"/>
    </row>
    <row r="40" spans="1:10">
      <c r="A40" s="286">
        <v>37</v>
      </c>
      <c r="B40" s="287"/>
      <c r="C40" s="287"/>
      <c r="D40" s="287"/>
      <c r="E40" s="237"/>
      <c r="F40" s="913"/>
      <c r="G40" s="913"/>
      <c r="H40" s="908"/>
      <c r="I40" s="378" t="s">
        <v>891</v>
      </c>
      <c r="J40" s="219"/>
    </row>
    <row r="41" spans="1:10">
      <c r="A41" s="286">
        <v>38</v>
      </c>
      <c r="B41" s="287"/>
      <c r="C41" s="287"/>
      <c r="D41" s="287"/>
      <c r="E41" s="237"/>
      <c r="F41" s="237"/>
      <c r="G41" s="237"/>
      <c r="H41" s="219"/>
      <c r="I41" s="224" t="s">
        <v>893</v>
      </c>
      <c r="J41" s="219"/>
    </row>
    <row r="42" spans="1:10">
      <c r="A42" s="286">
        <v>39</v>
      </c>
      <c r="B42" s="287"/>
      <c r="C42" s="287"/>
      <c r="D42" s="287"/>
      <c r="E42" s="237"/>
      <c r="F42" s="913"/>
      <c r="G42" s="913"/>
      <c r="H42" s="908"/>
      <c r="I42" s="378" t="s">
        <v>895</v>
      </c>
      <c r="J42" s="219"/>
    </row>
    <row r="43" spans="1:10">
      <c r="A43" s="286">
        <v>40</v>
      </c>
      <c r="B43" s="287"/>
      <c r="C43" s="287"/>
      <c r="D43" s="287"/>
      <c r="E43" s="237"/>
      <c r="F43" s="237"/>
      <c r="G43" s="237"/>
      <c r="H43" s="219"/>
      <c r="I43" s="224" t="s">
        <v>896</v>
      </c>
      <c r="J43" s="219"/>
    </row>
    <row r="44" spans="1:10">
      <c r="A44" s="307" t="s">
        <v>634</v>
      </c>
      <c r="B44" s="910"/>
      <c r="C44" s="910"/>
      <c r="D44" s="910"/>
    </row>
    <row r="45" spans="1:10">
      <c r="A45" s="379">
        <v>41</v>
      </c>
      <c r="B45" s="914">
        <v>24</v>
      </c>
      <c r="C45" s="914"/>
      <c r="D45" s="914"/>
      <c r="E45" s="237">
        <v>24</v>
      </c>
      <c r="F45" s="237"/>
      <c r="G45" s="912">
        <v>4</v>
      </c>
      <c r="H45" s="219"/>
      <c r="I45" s="224" t="s">
        <v>897</v>
      </c>
      <c r="J45" s="219"/>
    </row>
    <row r="46" spans="1:10">
      <c r="A46" s="379">
        <v>42</v>
      </c>
      <c r="B46" s="914"/>
      <c r="C46" s="914"/>
      <c r="D46" s="914"/>
      <c r="E46" s="237"/>
      <c r="F46" s="913"/>
      <c r="G46" s="913"/>
      <c r="H46" s="908"/>
      <c r="I46" s="378" t="s">
        <v>837</v>
      </c>
      <c r="J46" s="219"/>
    </row>
    <row r="47" spans="1:10">
      <c r="A47" s="379">
        <v>43</v>
      </c>
      <c r="B47" s="914"/>
      <c r="C47" s="914"/>
      <c r="D47" s="914"/>
      <c r="E47" s="237"/>
      <c r="F47" s="237"/>
      <c r="G47" s="237"/>
      <c r="H47" s="219"/>
      <c r="I47" s="224" t="s">
        <v>840</v>
      </c>
      <c r="J47" s="219"/>
    </row>
    <row r="48" spans="1:10">
      <c r="A48" s="379">
        <v>44</v>
      </c>
      <c r="B48" s="914"/>
      <c r="C48" s="914"/>
      <c r="D48" s="914"/>
      <c r="E48" s="237"/>
      <c r="F48" s="913"/>
      <c r="G48" s="913"/>
      <c r="H48" s="908"/>
      <c r="I48" s="378" t="s">
        <v>843</v>
      </c>
      <c r="J48" s="219"/>
    </row>
    <row r="49" spans="1:10">
      <c r="A49" s="379">
        <v>45</v>
      </c>
      <c r="B49" s="914"/>
      <c r="C49" s="914"/>
      <c r="D49" s="914"/>
      <c r="E49" s="237"/>
      <c r="F49" s="237"/>
      <c r="G49" s="237"/>
      <c r="H49" s="219"/>
      <c r="I49" s="224" t="s">
        <v>846</v>
      </c>
      <c r="J49" s="219"/>
    </row>
    <row r="50" spans="1:10">
      <c r="A50" s="379">
        <v>46</v>
      </c>
      <c r="B50" s="914"/>
      <c r="C50" s="914"/>
      <c r="D50" s="914"/>
      <c r="E50" s="237"/>
      <c r="F50" s="913"/>
      <c r="G50" s="913"/>
      <c r="H50" s="908"/>
      <c r="I50" s="378" t="s">
        <v>849</v>
      </c>
      <c r="J50" s="219"/>
    </row>
    <row r="51" spans="1:10">
      <c r="A51" s="379">
        <v>47</v>
      </c>
      <c r="B51" s="914"/>
      <c r="C51" s="914"/>
      <c r="D51" s="914"/>
      <c r="E51" s="237"/>
      <c r="F51" s="237"/>
      <c r="G51" s="237"/>
      <c r="H51" s="219"/>
      <c r="I51" s="224" t="s">
        <v>852</v>
      </c>
      <c r="J51" s="219"/>
    </row>
    <row r="52" spans="1:10">
      <c r="A52" s="379">
        <v>48</v>
      </c>
      <c r="B52" s="914"/>
      <c r="C52" s="914"/>
      <c r="D52" s="914"/>
      <c r="E52" s="237"/>
      <c r="F52" s="913"/>
      <c r="G52" s="913"/>
      <c r="H52" s="908"/>
      <c r="I52" s="378" t="s">
        <v>855</v>
      </c>
      <c r="J52" s="219"/>
    </row>
    <row r="53" spans="1:10">
      <c r="A53" s="379">
        <v>49</v>
      </c>
      <c r="B53" s="914"/>
      <c r="C53" s="914"/>
      <c r="D53" s="914"/>
      <c r="E53" s="237"/>
      <c r="F53" s="237"/>
      <c r="G53" s="237"/>
      <c r="H53" s="219"/>
      <c r="I53" s="224" t="s">
        <v>858</v>
      </c>
      <c r="J53" s="219"/>
    </row>
    <row r="54" spans="1:10">
      <c r="A54" s="379">
        <v>50</v>
      </c>
      <c r="B54" s="914"/>
      <c r="C54" s="914"/>
      <c r="D54" s="914"/>
      <c r="E54" s="237"/>
      <c r="F54" s="913"/>
      <c r="G54" s="913"/>
      <c r="H54" s="908"/>
      <c r="I54" s="378" t="s">
        <v>861</v>
      </c>
      <c r="J54" s="219"/>
    </row>
    <row r="55" spans="1:10">
      <c r="A55" s="379">
        <v>51</v>
      </c>
      <c r="B55" s="914"/>
      <c r="C55" s="914"/>
      <c r="D55" s="914"/>
      <c r="E55" s="237"/>
      <c r="F55" s="237"/>
      <c r="G55" s="237"/>
      <c r="H55" s="219"/>
      <c r="I55" s="224" t="s">
        <v>864</v>
      </c>
      <c r="J55" s="219"/>
    </row>
    <row r="56" spans="1:10">
      <c r="A56" s="379">
        <v>52</v>
      </c>
      <c r="B56" s="914"/>
      <c r="C56" s="914"/>
      <c r="D56" s="914"/>
      <c r="E56" s="237"/>
      <c r="F56" s="913"/>
      <c r="G56" s="913"/>
      <c r="H56" s="908"/>
      <c r="I56" s="378" t="s">
        <v>867</v>
      </c>
      <c r="J56" s="219"/>
    </row>
    <row r="57" spans="1:10">
      <c r="A57" s="379">
        <v>53</v>
      </c>
      <c r="B57" s="914"/>
      <c r="C57" s="914"/>
      <c r="D57" s="914"/>
      <c r="E57" s="237"/>
      <c r="F57" s="237"/>
      <c r="G57" s="237"/>
      <c r="H57" s="219"/>
      <c r="I57" s="224" t="s">
        <v>870</v>
      </c>
      <c r="J57" s="219"/>
    </row>
    <row r="58" spans="1:10">
      <c r="A58" s="379">
        <v>54</v>
      </c>
      <c r="B58" s="914"/>
      <c r="C58" s="914"/>
      <c r="D58" s="914"/>
      <c r="E58" s="237"/>
      <c r="F58" s="913"/>
      <c r="G58" s="913"/>
      <c r="H58" s="908"/>
      <c r="I58" s="378" t="s">
        <v>873</v>
      </c>
      <c r="J58" s="219"/>
    </row>
    <row r="59" spans="1:10">
      <c r="A59" s="379">
        <v>55</v>
      </c>
      <c r="B59" s="914"/>
      <c r="C59" s="914"/>
      <c r="D59" s="914"/>
      <c r="E59" s="237"/>
      <c r="F59" s="237"/>
      <c r="G59" s="237"/>
      <c r="H59" s="219"/>
      <c r="I59" s="224" t="s">
        <v>876</v>
      </c>
      <c r="J59" s="219"/>
    </row>
    <row r="60" spans="1:10">
      <c r="A60" s="379">
        <v>56</v>
      </c>
      <c r="B60" s="914"/>
      <c r="C60" s="914"/>
      <c r="D60" s="914"/>
      <c r="E60" s="237"/>
      <c r="F60" s="913"/>
      <c r="G60" s="913"/>
      <c r="H60" s="908"/>
      <c r="I60" s="378" t="s">
        <v>879</v>
      </c>
      <c r="J60" s="219"/>
    </row>
    <row r="61" spans="1:10">
      <c r="A61" s="379">
        <v>57</v>
      </c>
      <c r="B61" s="914"/>
      <c r="C61" s="914"/>
      <c r="D61" s="914"/>
      <c r="E61" s="237"/>
      <c r="F61" s="237"/>
      <c r="G61" s="237"/>
      <c r="H61" s="219"/>
      <c r="I61" s="224" t="s">
        <v>882</v>
      </c>
      <c r="J61" s="219"/>
    </row>
    <row r="62" spans="1:10">
      <c r="A62" s="379">
        <v>58</v>
      </c>
      <c r="B62" s="914"/>
      <c r="C62" s="914"/>
      <c r="D62" s="914"/>
      <c r="E62" s="237"/>
      <c r="F62" s="913"/>
      <c r="G62" s="913"/>
      <c r="H62" s="908"/>
      <c r="I62" s="378" t="s">
        <v>884</v>
      </c>
      <c r="J62" s="219"/>
    </row>
    <row r="63" spans="1:10">
      <c r="A63" s="379">
        <v>59</v>
      </c>
      <c r="B63" s="914"/>
      <c r="C63" s="914"/>
      <c r="D63" s="914"/>
      <c r="E63" s="237"/>
      <c r="F63" s="237"/>
      <c r="G63" s="237"/>
      <c r="H63" s="219"/>
      <c r="I63" s="224" t="s">
        <v>886</v>
      </c>
      <c r="J63" s="219"/>
    </row>
    <row r="64" spans="1:10">
      <c r="A64" s="379">
        <v>60</v>
      </c>
      <c r="B64" s="914"/>
      <c r="C64" s="914"/>
      <c r="D64" s="914"/>
      <c r="E64" s="237"/>
      <c r="F64" s="913"/>
      <c r="G64" s="913"/>
      <c r="H64" s="908"/>
      <c r="I64" s="378" t="s">
        <v>888</v>
      </c>
      <c r="J64" s="219"/>
    </row>
    <row r="65" spans="1:10">
      <c r="A65" s="379">
        <v>61</v>
      </c>
      <c r="B65" s="914"/>
      <c r="C65" s="914"/>
      <c r="D65" s="914"/>
      <c r="E65" s="237"/>
      <c r="F65" s="237"/>
      <c r="G65" s="237"/>
      <c r="H65" s="219"/>
      <c r="I65" s="224" t="s">
        <v>890</v>
      </c>
      <c r="J65" s="219"/>
    </row>
    <row r="66" spans="1:10">
      <c r="A66" s="379">
        <v>62</v>
      </c>
      <c r="B66" s="914"/>
      <c r="C66" s="914"/>
      <c r="D66" s="914"/>
      <c r="E66" s="237"/>
      <c r="F66" s="913"/>
      <c r="G66" s="913"/>
      <c r="H66" s="908"/>
      <c r="I66" s="378" t="s">
        <v>892</v>
      </c>
      <c r="J66" s="219"/>
    </row>
    <row r="67" spans="1:10">
      <c r="A67" s="379">
        <v>63</v>
      </c>
      <c r="B67" s="914"/>
      <c r="C67" s="914"/>
      <c r="D67" s="914"/>
      <c r="E67" s="237"/>
      <c r="F67" s="237"/>
      <c r="G67" s="237"/>
      <c r="H67" s="219"/>
      <c r="I67" s="224" t="s">
        <v>894</v>
      </c>
      <c r="J67" s="219"/>
    </row>
    <row r="68" spans="1:10">
      <c r="A68" s="379">
        <v>64</v>
      </c>
      <c r="B68" s="914"/>
      <c r="C68" s="914"/>
      <c r="D68" s="914"/>
      <c r="E68" s="237"/>
      <c r="F68" s="913"/>
      <c r="G68" s="913"/>
      <c r="H68" s="908"/>
      <c r="I68" s="378" t="s">
        <v>1273</v>
      </c>
      <c r="J68" s="219"/>
    </row>
    <row r="70" spans="1:10" ht="12" customHeight="1">
      <c r="A70" s="154">
        <v>9</v>
      </c>
      <c r="B70" s="871"/>
      <c r="C70" s="871">
        <v>6</v>
      </c>
      <c r="D70" s="871"/>
      <c r="E70" s="287">
        <v>6</v>
      </c>
      <c r="F70" s="287"/>
      <c r="G70" s="287"/>
      <c r="H70" s="287"/>
      <c r="I70" s="228" t="s">
        <v>74</v>
      </c>
      <c r="J70" s="154"/>
    </row>
    <row r="71" spans="1:10" ht="12" customHeight="1">
      <c r="A71" s="154">
        <v>10</v>
      </c>
      <c r="B71" s="871"/>
      <c r="C71" s="871"/>
      <c r="D71" s="871"/>
      <c r="E71" s="237"/>
      <c r="F71" s="237"/>
      <c r="G71" s="237"/>
      <c r="H71" s="219"/>
      <c r="I71" s="228" t="s">
        <v>75</v>
      </c>
      <c r="J71" s="154"/>
    </row>
    <row r="72" spans="1:10" ht="12" customHeight="1">
      <c r="A72" s="154">
        <v>11</v>
      </c>
      <c r="B72" s="871"/>
      <c r="C72" s="871"/>
      <c r="D72" s="871"/>
      <c r="E72" s="237"/>
      <c r="F72" s="237"/>
      <c r="G72" s="237"/>
      <c r="H72" s="219"/>
      <c r="I72" s="228" t="s">
        <v>76</v>
      </c>
      <c r="J72" s="154"/>
    </row>
    <row r="73" spans="1:10" ht="12" customHeight="1">
      <c r="A73" s="154">
        <v>12</v>
      </c>
      <c r="B73" s="871"/>
      <c r="C73" s="871"/>
      <c r="D73" s="871"/>
      <c r="E73" s="237"/>
      <c r="F73" s="237"/>
      <c r="G73" s="237"/>
      <c r="H73" s="219"/>
      <c r="I73" s="228" t="s">
        <v>77</v>
      </c>
      <c r="J73" s="154"/>
    </row>
    <row r="74" spans="1:10" ht="12" customHeight="1">
      <c r="A74" s="154">
        <v>13</v>
      </c>
      <c r="B74" s="871"/>
      <c r="C74" s="871"/>
      <c r="D74" s="871"/>
      <c r="E74" s="237"/>
      <c r="F74" s="237"/>
      <c r="G74" s="237"/>
      <c r="H74" s="219"/>
      <c r="I74" s="228" t="s">
        <v>78</v>
      </c>
      <c r="J74" s="154"/>
    </row>
    <row r="75" spans="1:10" ht="12" customHeight="1">
      <c r="A75" s="154">
        <v>14</v>
      </c>
      <c r="B75" s="871"/>
      <c r="C75" s="871"/>
      <c r="D75" s="871"/>
      <c r="E75" s="237"/>
      <c r="F75" s="237"/>
      <c r="G75" s="237"/>
      <c r="H75" s="219"/>
      <c r="I75" s="228" t="s">
        <v>79</v>
      </c>
      <c r="J75" s="154"/>
    </row>
    <row r="77" spans="1:10" ht="12" customHeight="1">
      <c r="A77" s="286">
        <v>59</v>
      </c>
      <c r="B77" s="287"/>
      <c r="C77" s="287"/>
      <c r="D77" s="287">
        <v>8</v>
      </c>
      <c r="E77" s="287">
        <v>8</v>
      </c>
      <c r="F77" s="287"/>
      <c r="G77" s="287"/>
      <c r="H77" s="287"/>
      <c r="I77" s="370" t="s">
        <v>1421</v>
      </c>
      <c r="J77" s="372"/>
    </row>
    <row r="78" spans="1:10" ht="12" customHeight="1">
      <c r="A78" s="286">
        <v>60</v>
      </c>
      <c r="B78" s="287"/>
      <c r="C78" s="287"/>
      <c r="D78" s="287"/>
      <c r="E78" s="287"/>
      <c r="F78" s="287"/>
      <c r="G78" s="287"/>
      <c r="H78" s="287"/>
      <c r="I78" s="370" t="s">
        <v>1422</v>
      </c>
      <c r="J78" s="372"/>
    </row>
    <row r="79" spans="1:10" ht="12" customHeight="1">
      <c r="A79" s="286">
        <v>61</v>
      </c>
      <c r="B79" s="287"/>
      <c r="C79" s="287"/>
      <c r="D79" s="287"/>
      <c r="E79" s="287"/>
      <c r="F79" s="287"/>
      <c r="G79" s="287"/>
      <c r="H79" s="287"/>
      <c r="I79" s="370" t="s">
        <v>1423</v>
      </c>
      <c r="J79" s="372"/>
    </row>
    <row r="80" spans="1:10" ht="12" customHeight="1">
      <c r="A80" s="286">
        <v>62</v>
      </c>
      <c r="B80" s="287"/>
      <c r="C80" s="287"/>
      <c r="D80" s="287"/>
      <c r="E80" s="287"/>
      <c r="F80" s="287"/>
      <c r="G80" s="287"/>
      <c r="H80" s="287"/>
      <c r="I80" s="370" t="s">
        <v>1424</v>
      </c>
      <c r="J80" s="372"/>
    </row>
    <row r="81" spans="1:10" ht="12" customHeight="1">
      <c r="A81" s="286">
        <v>63</v>
      </c>
      <c r="B81" s="287"/>
      <c r="C81" s="287"/>
      <c r="D81" s="287"/>
      <c r="E81" s="287"/>
      <c r="F81" s="287"/>
      <c r="G81" s="287"/>
      <c r="H81" s="287"/>
      <c r="I81" s="370" t="s">
        <v>1425</v>
      </c>
      <c r="J81" s="372"/>
    </row>
    <row r="82" spans="1:10" ht="12" customHeight="1">
      <c r="A82" s="286">
        <v>64</v>
      </c>
      <c r="B82" s="287"/>
      <c r="C82" s="287"/>
      <c r="D82" s="287"/>
      <c r="E82" s="287"/>
      <c r="F82" s="287"/>
      <c r="G82" s="287"/>
      <c r="H82" s="287"/>
      <c r="I82" s="370" t="s">
        <v>1426</v>
      </c>
      <c r="J82" s="372"/>
    </row>
    <row r="83" spans="1:10" ht="12" customHeight="1">
      <c r="A83" s="286">
        <v>65</v>
      </c>
      <c r="B83" s="287"/>
      <c r="C83" s="287"/>
      <c r="D83" s="287"/>
      <c r="E83" s="287"/>
      <c r="F83" s="287"/>
      <c r="G83" s="287"/>
      <c r="H83" s="287"/>
      <c r="I83" s="370" t="s">
        <v>1427</v>
      </c>
      <c r="J83" s="372"/>
    </row>
    <row r="84" spans="1:10" ht="12" customHeight="1">
      <c r="A84" s="286">
        <v>66</v>
      </c>
      <c r="B84" s="287"/>
      <c r="C84" s="287"/>
      <c r="D84" s="287"/>
      <c r="E84" s="287"/>
      <c r="F84" s="287"/>
      <c r="G84" s="287"/>
      <c r="H84" s="287"/>
      <c r="I84" s="370" t="s">
        <v>1428</v>
      </c>
      <c r="J84" s="372"/>
    </row>
    <row r="85" spans="1:10">
      <c r="B85" s="909">
        <f t="shared" ref="B85:D85" si="0">SUM(B3:B84)</f>
        <v>64</v>
      </c>
      <c r="C85" s="909">
        <f t="shared" si="0"/>
        <v>6</v>
      </c>
      <c r="D85" s="909">
        <f t="shared" si="0"/>
        <v>8</v>
      </c>
      <c r="E85" s="909">
        <f>SUM(E3:E84)</f>
        <v>78</v>
      </c>
    </row>
  </sheetData>
  <mergeCells count="8">
    <mergeCell ref="K8:L8"/>
    <mergeCell ref="K9:L9"/>
    <mergeCell ref="K2:L2"/>
    <mergeCell ref="K3:L3"/>
    <mergeCell ref="K4:L4"/>
    <mergeCell ref="K5:L5"/>
    <mergeCell ref="K6:L6"/>
    <mergeCell ref="K7:L7"/>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4"/>
  </sheetPr>
  <dimension ref="A1:V109"/>
  <sheetViews>
    <sheetView zoomScale="60" zoomScaleNormal="60" workbookViewId="0">
      <selection activeCell="U24" sqref="U24"/>
    </sheetView>
  </sheetViews>
  <sheetFormatPr defaultRowHeight="15.75"/>
  <cols>
    <col min="1" max="1" width="6.625" customWidth="1"/>
    <col min="2" max="38" width="9.625" customWidth="1"/>
  </cols>
  <sheetData>
    <row r="1" spans="1:21">
      <c r="A1" s="322" t="s">
        <v>899</v>
      </c>
      <c r="B1" s="302" t="s">
        <v>1304</v>
      </c>
      <c r="C1" t="s">
        <v>1305</v>
      </c>
      <c r="R1" s="1268" t="s">
        <v>3885</v>
      </c>
      <c r="S1" s="1265"/>
      <c r="T1" s="961" t="s">
        <v>2964</v>
      </c>
      <c r="U1" s="186" t="s">
        <v>3887</v>
      </c>
    </row>
    <row r="2" spans="1:21" ht="33" customHeight="1">
      <c r="B2" s="413" t="s">
        <v>1296</v>
      </c>
      <c r="C2" s="321" t="s">
        <v>1306</v>
      </c>
      <c r="D2" s="321" t="s">
        <v>1314</v>
      </c>
      <c r="E2" s="321" t="s">
        <v>1329</v>
      </c>
      <c r="F2" s="321" t="s">
        <v>1337</v>
      </c>
      <c r="G2" s="321" t="s">
        <v>1338</v>
      </c>
      <c r="H2" s="321" t="s">
        <v>1339</v>
      </c>
      <c r="I2" s="321" t="s">
        <v>1318</v>
      </c>
      <c r="J2" s="321" t="s">
        <v>1340</v>
      </c>
      <c r="K2" s="321" t="s">
        <v>1341</v>
      </c>
      <c r="L2" s="321" t="s">
        <v>1342</v>
      </c>
      <c r="M2" s="321" t="s">
        <v>1343</v>
      </c>
      <c r="N2" s="321" t="s">
        <v>1344</v>
      </c>
      <c r="O2" s="321" t="s">
        <v>1345</v>
      </c>
      <c r="P2" s="321" t="s">
        <v>1346</v>
      </c>
      <c r="R2" s="1274" t="s">
        <v>3858</v>
      </c>
      <c r="S2" s="1275"/>
      <c r="T2" s="972">
        <f>U9*U2%</f>
        <v>72</v>
      </c>
      <c r="U2" s="186">
        <v>20</v>
      </c>
    </row>
    <row r="3" spans="1:21" ht="31.5">
      <c r="B3" s="413" t="s">
        <v>1297</v>
      </c>
      <c r="C3" s="321" t="s">
        <v>1307</v>
      </c>
      <c r="D3" s="321" t="s">
        <v>1322</v>
      </c>
      <c r="E3" s="321" t="s">
        <v>1330</v>
      </c>
      <c r="F3" s="321" t="s">
        <v>1347</v>
      </c>
      <c r="G3" s="321" t="s">
        <v>1353</v>
      </c>
      <c r="H3" s="321" t="s">
        <v>1359</v>
      </c>
      <c r="I3" s="321" t="s">
        <v>1366</v>
      </c>
      <c r="J3" s="321" t="s">
        <v>1373</v>
      </c>
      <c r="K3" s="321" t="s">
        <v>1379</v>
      </c>
      <c r="L3" s="321" t="s">
        <v>1385</v>
      </c>
      <c r="M3" s="321" t="s">
        <v>1391</v>
      </c>
      <c r="N3" s="321" t="s">
        <v>1398</v>
      </c>
      <c r="O3" s="321" t="s">
        <v>1405</v>
      </c>
      <c r="P3" s="321" t="s">
        <v>1412</v>
      </c>
      <c r="R3" s="1274" t="s">
        <v>3859</v>
      </c>
      <c r="S3" s="1275"/>
      <c r="T3" s="972">
        <f>U9*U3%</f>
        <v>36</v>
      </c>
      <c r="U3" s="186">
        <v>10</v>
      </c>
    </row>
    <row r="4" spans="1:21">
      <c r="B4" s="330"/>
      <c r="C4" s="330"/>
      <c r="D4" s="330"/>
      <c r="E4" s="330"/>
      <c r="F4" s="330"/>
      <c r="G4" s="330"/>
      <c r="H4" s="330"/>
      <c r="I4" s="330"/>
      <c r="J4" s="330"/>
      <c r="K4" s="330"/>
      <c r="L4" s="330"/>
      <c r="M4" s="330"/>
      <c r="N4" s="330"/>
      <c r="O4" s="330"/>
      <c r="P4" s="330"/>
      <c r="R4" s="1274" t="s">
        <v>3857</v>
      </c>
      <c r="S4" s="1275"/>
      <c r="T4" s="972">
        <f>U9*U4%</f>
        <v>36</v>
      </c>
      <c r="U4" s="186">
        <v>10</v>
      </c>
    </row>
    <row r="5" spans="1:21" ht="31.5">
      <c r="B5" s="413" t="s">
        <v>1298</v>
      </c>
      <c r="C5" s="321" t="s">
        <v>1308</v>
      </c>
      <c r="D5" s="321" t="s">
        <v>1323</v>
      </c>
      <c r="E5" s="321" t="s">
        <v>1315</v>
      </c>
      <c r="F5" s="321" t="s">
        <v>1348</v>
      </c>
      <c r="G5" s="321" t="s">
        <v>1354</v>
      </c>
      <c r="H5" s="321" t="s">
        <v>1360</v>
      </c>
      <c r="I5" s="321" t="s">
        <v>1367</v>
      </c>
      <c r="J5" s="321" t="s">
        <v>1319</v>
      </c>
      <c r="K5" s="321" t="s">
        <v>1380</v>
      </c>
      <c r="L5" s="321" t="s">
        <v>1386</v>
      </c>
      <c r="M5" s="321" t="s">
        <v>1392</v>
      </c>
      <c r="N5" s="321" t="s">
        <v>1399</v>
      </c>
      <c r="O5" s="321" t="s">
        <v>1406</v>
      </c>
      <c r="P5" s="321" t="s">
        <v>1413</v>
      </c>
      <c r="R5" s="1274" t="s">
        <v>3860</v>
      </c>
      <c r="S5" s="1275"/>
      <c r="T5" s="972">
        <f>U9*U5%</f>
        <v>36</v>
      </c>
      <c r="U5" s="186">
        <v>10</v>
      </c>
    </row>
    <row r="6" spans="1:21" ht="31.5">
      <c r="B6" s="413" t="s">
        <v>1299</v>
      </c>
      <c r="C6" s="321" t="s">
        <v>1309</v>
      </c>
      <c r="D6" s="321" t="s">
        <v>1324</v>
      </c>
      <c r="E6" s="321" t="s">
        <v>1331</v>
      </c>
      <c r="F6" s="321" t="s">
        <v>1349</v>
      </c>
      <c r="G6" s="321" t="s">
        <v>1355</v>
      </c>
      <c r="H6" s="321" t="s">
        <v>1361</v>
      </c>
      <c r="I6" s="321" t="s">
        <v>1368</v>
      </c>
      <c r="J6" s="321" t="s">
        <v>1374</v>
      </c>
      <c r="K6" s="321" t="s">
        <v>1381</v>
      </c>
      <c r="L6" s="321" t="s">
        <v>1387</v>
      </c>
      <c r="M6" s="321" t="s">
        <v>1393</v>
      </c>
      <c r="N6" s="321" t="s">
        <v>1400</v>
      </c>
      <c r="O6" s="321" t="s">
        <v>1407</v>
      </c>
      <c r="P6" s="321" t="s">
        <v>1414</v>
      </c>
      <c r="R6" s="1274" t="s">
        <v>3861</v>
      </c>
      <c r="S6" s="1275"/>
      <c r="T6" s="972">
        <f>U9*U6%</f>
        <v>18</v>
      </c>
      <c r="U6" s="186">
        <v>5</v>
      </c>
    </row>
    <row r="7" spans="1:21">
      <c r="B7" s="330"/>
      <c r="C7" s="330"/>
      <c r="D7" s="330"/>
      <c r="E7" s="330"/>
      <c r="F7" s="330"/>
      <c r="G7" s="330"/>
      <c r="H7" s="330"/>
      <c r="I7" s="330"/>
      <c r="J7" s="330"/>
      <c r="K7" s="330"/>
      <c r="L7" s="330"/>
      <c r="M7" s="330"/>
      <c r="N7" s="330"/>
      <c r="O7" s="330"/>
      <c r="P7" s="330"/>
      <c r="R7" s="1274" t="s">
        <v>3862</v>
      </c>
      <c r="S7" s="1275"/>
      <c r="T7" s="972">
        <f>U9*U7%</f>
        <v>18</v>
      </c>
      <c r="U7" s="186">
        <v>5</v>
      </c>
    </row>
    <row r="8" spans="1:21" ht="31.5">
      <c r="B8" s="413" t="s">
        <v>1300</v>
      </c>
      <c r="C8" s="321" t="s">
        <v>1310</v>
      </c>
      <c r="D8" s="321" t="s">
        <v>1325</v>
      </c>
      <c r="E8" s="321" t="s">
        <v>1332</v>
      </c>
      <c r="F8" s="321" t="s">
        <v>1316</v>
      </c>
      <c r="G8" s="321" t="s">
        <v>1356</v>
      </c>
      <c r="H8" s="321" t="s">
        <v>1362</v>
      </c>
      <c r="I8" s="321" t="s">
        <v>1369</v>
      </c>
      <c r="J8" s="321" t="s">
        <v>1375</v>
      </c>
      <c r="K8" s="321" t="s">
        <v>1320</v>
      </c>
      <c r="L8" s="321" t="s">
        <v>1388</v>
      </c>
      <c r="M8" s="321" t="s">
        <v>1394</v>
      </c>
      <c r="N8" s="321" t="s">
        <v>1401</v>
      </c>
      <c r="O8" s="321" t="s">
        <v>1408</v>
      </c>
      <c r="P8" s="321" t="s">
        <v>1415</v>
      </c>
      <c r="R8" s="1274" t="s">
        <v>3863</v>
      </c>
      <c r="S8" s="1275"/>
      <c r="T8" s="972">
        <f>U9*U8%</f>
        <v>144</v>
      </c>
      <c r="U8" s="186">
        <v>40</v>
      </c>
    </row>
    <row r="9" spans="1:21" ht="31.5">
      <c r="B9" s="413" t="s">
        <v>1301</v>
      </c>
      <c r="C9" s="321" t="s">
        <v>1311</v>
      </c>
      <c r="D9" s="321" t="s">
        <v>1326</v>
      </c>
      <c r="E9" s="321" t="s">
        <v>1333</v>
      </c>
      <c r="F9" s="321" t="s">
        <v>1350</v>
      </c>
      <c r="G9" s="321" t="s">
        <v>1357</v>
      </c>
      <c r="H9" s="321" t="s">
        <v>1363</v>
      </c>
      <c r="I9" s="321" t="s">
        <v>1370</v>
      </c>
      <c r="J9" s="321" t="s">
        <v>1376</v>
      </c>
      <c r="K9" s="321" t="s">
        <v>1382</v>
      </c>
      <c r="L9" s="321" t="s">
        <v>1389</v>
      </c>
      <c r="M9" s="321" t="s">
        <v>1395</v>
      </c>
      <c r="N9" s="321" t="s">
        <v>1402</v>
      </c>
      <c r="O9" s="321" t="s">
        <v>1409</v>
      </c>
      <c r="P9" s="321" t="s">
        <v>1416</v>
      </c>
      <c r="T9" s="962">
        <f>SUM(T2:T8)</f>
        <v>360</v>
      </c>
      <c r="U9" s="186">
        <v>360</v>
      </c>
    </row>
    <row r="10" spans="1:21">
      <c r="B10" s="330"/>
      <c r="C10" s="330"/>
      <c r="D10" s="330"/>
      <c r="E10" s="330"/>
      <c r="F10" s="330"/>
      <c r="G10" s="330"/>
      <c r="H10" s="330"/>
      <c r="I10" s="330"/>
      <c r="J10" s="330"/>
      <c r="K10" s="330"/>
      <c r="L10" s="330"/>
      <c r="M10" s="330"/>
      <c r="N10" s="330"/>
      <c r="O10" s="330"/>
      <c r="P10" s="330"/>
    </row>
    <row r="11" spans="1:21" ht="31.5">
      <c r="B11" s="413" t="s">
        <v>1302</v>
      </c>
      <c r="C11" s="321" t="s">
        <v>1312</v>
      </c>
      <c r="D11" s="321" t="s">
        <v>1327</v>
      </c>
      <c r="E11" s="321" t="s">
        <v>1334</v>
      </c>
      <c r="F11" s="321" t="s">
        <v>1351</v>
      </c>
      <c r="G11" s="321" t="s">
        <v>1317</v>
      </c>
      <c r="H11" s="321" t="s">
        <v>1364</v>
      </c>
      <c r="I11" s="321" t="s">
        <v>1371</v>
      </c>
      <c r="J11" s="321" t="s">
        <v>1377</v>
      </c>
      <c r="K11" s="321" t="s">
        <v>1383</v>
      </c>
      <c r="L11" s="321" t="s">
        <v>1321</v>
      </c>
      <c r="M11" s="321" t="s">
        <v>1396</v>
      </c>
      <c r="N11" s="321" t="s">
        <v>1403</v>
      </c>
      <c r="O11" s="321" t="s">
        <v>1410</v>
      </c>
      <c r="P11" s="321" t="s">
        <v>1417</v>
      </c>
    </row>
    <row r="12" spans="1:21" ht="31.5">
      <c r="B12" s="413" t="s">
        <v>1303</v>
      </c>
      <c r="C12" s="321" t="s">
        <v>1313</v>
      </c>
      <c r="D12" s="321" t="s">
        <v>1328</v>
      </c>
      <c r="E12" s="321" t="s">
        <v>1335</v>
      </c>
      <c r="F12" s="321" t="s">
        <v>1352</v>
      </c>
      <c r="G12" s="321" t="s">
        <v>1358</v>
      </c>
      <c r="H12" s="321" t="s">
        <v>1365</v>
      </c>
      <c r="I12" s="321" t="s">
        <v>1372</v>
      </c>
      <c r="J12" s="321" t="s">
        <v>1378</v>
      </c>
      <c r="K12" s="321" t="s">
        <v>1384</v>
      </c>
      <c r="L12" s="321" t="s">
        <v>1390</v>
      </c>
      <c r="M12" s="321" t="s">
        <v>1397</v>
      </c>
      <c r="N12" s="321" t="s">
        <v>1404</v>
      </c>
      <c r="O12" s="321" t="s">
        <v>1411</v>
      </c>
      <c r="P12" s="321" t="s">
        <v>1418</v>
      </c>
    </row>
    <row r="13" spans="1:21">
      <c r="A13" t="s">
        <v>1336</v>
      </c>
      <c r="B13" s="323">
        <v>1</v>
      </c>
      <c r="C13" s="323">
        <v>2</v>
      </c>
      <c r="D13" s="323">
        <v>3</v>
      </c>
      <c r="E13" s="323">
        <v>4</v>
      </c>
      <c r="F13" s="323">
        <v>5</v>
      </c>
      <c r="G13" s="323">
        <v>6</v>
      </c>
      <c r="H13" s="323">
        <v>7</v>
      </c>
      <c r="I13" s="323">
        <v>8</v>
      </c>
      <c r="J13" s="323">
        <v>9</v>
      </c>
      <c r="K13" s="323">
        <v>10</v>
      </c>
      <c r="L13" s="323">
        <v>11</v>
      </c>
      <c r="M13" s="323">
        <v>12</v>
      </c>
      <c r="N13" s="323">
        <v>13</v>
      </c>
      <c r="O13" s="323">
        <v>14</v>
      </c>
      <c r="P13" s="323">
        <v>15</v>
      </c>
    </row>
    <row r="14" spans="1:21">
      <c r="A14">
        <f>SUM(B14:P14)</f>
        <v>120</v>
      </c>
      <c r="B14" s="324">
        <v>8</v>
      </c>
      <c r="C14" s="324">
        <v>8</v>
      </c>
      <c r="D14" s="324">
        <v>8</v>
      </c>
      <c r="E14" s="324">
        <v>8</v>
      </c>
      <c r="F14" s="324">
        <v>8</v>
      </c>
      <c r="G14" s="324">
        <v>8</v>
      </c>
      <c r="H14" s="324">
        <v>8</v>
      </c>
      <c r="I14" s="324">
        <v>8</v>
      </c>
      <c r="J14" s="324">
        <v>8</v>
      </c>
      <c r="K14" s="324">
        <v>8</v>
      </c>
      <c r="L14" s="324">
        <v>8</v>
      </c>
      <c r="M14" s="324">
        <v>8</v>
      </c>
      <c r="N14" s="324">
        <v>8</v>
      </c>
      <c r="O14" s="324">
        <v>8</v>
      </c>
      <c r="P14" s="324">
        <v>8</v>
      </c>
    </row>
    <row r="15" spans="1:21">
      <c r="A15" s="384" t="s">
        <v>1072</v>
      </c>
      <c r="B15" s="414">
        <v>5</v>
      </c>
      <c r="C15" s="414">
        <v>9</v>
      </c>
      <c r="D15" s="414">
        <v>9</v>
      </c>
      <c r="E15" s="414">
        <v>10</v>
      </c>
      <c r="F15" s="384">
        <v>10</v>
      </c>
      <c r="G15" s="384">
        <v>10</v>
      </c>
      <c r="H15" s="384">
        <v>11</v>
      </c>
      <c r="I15" s="384">
        <v>11</v>
      </c>
      <c r="J15" s="384">
        <v>11</v>
      </c>
      <c r="K15" s="384">
        <v>12</v>
      </c>
      <c r="L15" s="384">
        <v>12</v>
      </c>
      <c r="M15" s="384">
        <v>12</v>
      </c>
      <c r="N15" s="384">
        <v>13</v>
      </c>
      <c r="O15" s="384">
        <v>13</v>
      </c>
      <c r="P15" s="384">
        <v>13</v>
      </c>
    </row>
    <row r="16" spans="1:21" ht="18">
      <c r="B16" s="393" t="s">
        <v>1042</v>
      </c>
      <c r="C16" s="393" t="s">
        <v>1042</v>
      </c>
      <c r="D16" s="393" t="s">
        <v>1042</v>
      </c>
      <c r="E16" s="393" t="s">
        <v>1042</v>
      </c>
      <c r="F16" s="393" t="s">
        <v>1042</v>
      </c>
      <c r="G16" s="393" t="s">
        <v>1042</v>
      </c>
      <c r="H16" s="393" t="s">
        <v>1042</v>
      </c>
      <c r="I16" s="393" t="s">
        <v>1042</v>
      </c>
      <c r="J16" s="393" t="s">
        <v>1042</v>
      </c>
      <c r="K16" s="393" t="s">
        <v>1042</v>
      </c>
      <c r="L16" s="393" t="s">
        <v>1042</v>
      </c>
      <c r="M16" s="393" t="s">
        <v>1042</v>
      </c>
      <c r="N16" s="393" t="s">
        <v>1042</v>
      </c>
      <c r="O16" s="393" t="s">
        <v>1042</v>
      </c>
      <c r="P16" s="393" t="s">
        <v>1042</v>
      </c>
    </row>
    <row r="17" spans="1:21">
      <c r="A17" s="322" t="s">
        <v>899</v>
      </c>
      <c r="B17" s="302" t="s">
        <v>1445</v>
      </c>
      <c r="C17" t="s">
        <v>1442</v>
      </c>
      <c r="R17" s="1268" t="s">
        <v>3886</v>
      </c>
      <c r="S17" s="1265"/>
      <c r="T17" s="961" t="s">
        <v>2964</v>
      </c>
      <c r="U17" s="186" t="s">
        <v>3887</v>
      </c>
    </row>
    <row r="18" spans="1:21" ht="31.5">
      <c r="B18" s="321" t="s">
        <v>1500</v>
      </c>
      <c r="C18" s="321" t="s">
        <v>1501</v>
      </c>
      <c r="D18" s="321" t="s">
        <v>1502</v>
      </c>
      <c r="E18" s="321" t="s">
        <v>1503</v>
      </c>
      <c r="F18" s="321" t="s">
        <v>1504</v>
      </c>
      <c r="G18" s="321" t="s">
        <v>1505</v>
      </c>
      <c r="H18" s="321" t="s">
        <v>1506</v>
      </c>
      <c r="I18" s="321" t="s">
        <v>1507</v>
      </c>
      <c r="J18" s="321" t="s">
        <v>1508</v>
      </c>
      <c r="K18" s="321" t="s">
        <v>1509</v>
      </c>
      <c r="L18" s="321" t="s">
        <v>1510</v>
      </c>
      <c r="M18" s="321" t="s">
        <v>1511</v>
      </c>
      <c r="N18" s="321" t="s">
        <v>1512</v>
      </c>
      <c r="O18" s="321" t="s">
        <v>1513</v>
      </c>
      <c r="P18" s="321" t="s">
        <v>1514</v>
      </c>
      <c r="R18" s="1272" t="s">
        <v>3858</v>
      </c>
      <c r="S18" s="1273"/>
      <c r="T18" s="974">
        <f>U25*U18%</f>
        <v>117.60000000000001</v>
      </c>
      <c r="U18" s="186">
        <v>20</v>
      </c>
    </row>
    <row r="19" spans="1:21" ht="31.5">
      <c r="B19" s="321" t="s">
        <v>1515</v>
      </c>
      <c r="C19" s="321" t="s">
        <v>1516</v>
      </c>
      <c r="D19" s="321" t="s">
        <v>1517</v>
      </c>
      <c r="E19" s="321" t="s">
        <v>1518</v>
      </c>
      <c r="F19" s="321" t="s">
        <v>1519</v>
      </c>
      <c r="G19" s="321" t="s">
        <v>1520</v>
      </c>
      <c r="H19" s="321" t="s">
        <v>1521</v>
      </c>
      <c r="I19" s="321" t="s">
        <v>1522</v>
      </c>
      <c r="J19" s="321" t="s">
        <v>1523</v>
      </c>
      <c r="K19" s="321" t="s">
        <v>1524</v>
      </c>
      <c r="L19" s="321" t="s">
        <v>1525</v>
      </c>
      <c r="M19" s="321" t="s">
        <v>1526</v>
      </c>
      <c r="N19" s="321" t="s">
        <v>1527</v>
      </c>
      <c r="O19" s="321" t="s">
        <v>1528</v>
      </c>
      <c r="P19" s="321" t="s">
        <v>1529</v>
      </c>
      <c r="R19" s="1272" t="s">
        <v>3859</v>
      </c>
      <c r="S19" s="1273"/>
      <c r="T19" s="974">
        <f>U25*U19%</f>
        <v>117.60000000000001</v>
      </c>
      <c r="U19" s="186">
        <v>20</v>
      </c>
    </row>
    <row r="20" spans="1:21">
      <c r="B20" s="330"/>
      <c r="C20" s="330"/>
      <c r="D20" s="330"/>
      <c r="E20" s="330"/>
      <c r="F20" s="330"/>
      <c r="G20" s="330"/>
      <c r="H20" s="330"/>
      <c r="I20" s="330"/>
      <c r="J20" s="330"/>
      <c r="K20" s="330"/>
      <c r="L20" s="330"/>
      <c r="M20" s="330"/>
      <c r="N20" s="330"/>
      <c r="O20" s="330"/>
      <c r="P20" s="330"/>
      <c r="R20" s="1272" t="s">
        <v>3857</v>
      </c>
      <c r="S20" s="1273"/>
      <c r="T20" s="974">
        <f>U25*U20%</f>
        <v>58.800000000000004</v>
      </c>
      <c r="U20" s="186">
        <v>10</v>
      </c>
    </row>
    <row r="21" spans="1:21" ht="31.5">
      <c r="B21" s="321" t="s">
        <v>1530</v>
      </c>
      <c r="C21" s="321" t="s">
        <v>1531</v>
      </c>
      <c r="D21" s="321" t="s">
        <v>1534</v>
      </c>
      <c r="E21" s="321" t="s">
        <v>1535</v>
      </c>
      <c r="F21" s="321" t="s">
        <v>1536</v>
      </c>
      <c r="G21" s="321" t="s">
        <v>1537</v>
      </c>
      <c r="H21" s="321" t="s">
        <v>1538</v>
      </c>
      <c r="I21" s="321" t="s">
        <v>1539</v>
      </c>
      <c r="J21" s="321" t="s">
        <v>1540</v>
      </c>
      <c r="K21" s="321" t="s">
        <v>1541</v>
      </c>
      <c r="L21" s="321" t="s">
        <v>1542</v>
      </c>
      <c r="M21" s="321" t="s">
        <v>1543</v>
      </c>
      <c r="N21" s="321" t="s">
        <v>1544</v>
      </c>
      <c r="O21" s="321" t="s">
        <v>1545</v>
      </c>
      <c r="P21" s="321" t="s">
        <v>1546</v>
      </c>
      <c r="R21" s="1272" t="s">
        <v>3860</v>
      </c>
      <c r="S21" s="1273"/>
      <c r="T21" s="974">
        <f>U25*U21%</f>
        <v>58.800000000000004</v>
      </c>
      <c r="U21" s="186">
        <v>10</v>
      </c>
    </row>
    <row r="22" spans="1:21" ht="31.5">
      <c r="B22" s="321" t="s">
        <v>1532</v>
      </c>
      <c r="C22" s="321" t="s">
        <v>1533</v>
      </c>
      <c r="D22" s="321" t="s">
        <v>1547</v>
      </c>
      <c r="E22" s="321" t="s">
        <v>1548</v>
      </c>
      <c r="F22" s="321" t="s">
        <v>1549</v>
      </c>
      <c r="G22" s="321" t="s">
        <v>1550</v>
      </c>
      <c r="H22" s="321" t="s">
        <v>1551</v>
      </c>
      <c r="I22" s="321" t="s">
        <v>1552</v>
      </c>
      <c r="J22" s="321" t="s">
        <v>1553</v>
      </c>
      <c r="K22" s="321" t="s">
        <v>1554</v>
      </c>
      <c r="L22" s="321" t="s">
        <v>1555</v>
      </c>
      <c r="M22" s="321" t="s">
        <v>1556</v>
      </c>
      <c r="N22" s="321" t="s">
        <v>1557</v>
      </c>
      <c r="O22" s="321" t="s">
        <v>1558</v>
      </c>
      <c r="P22" s="321" t="s">
        <v>1559</v>
      </c>
      <c r="R22" s="1272" t="s">
        <v>3861</v>
      </c>
      <c r="S22" s="1273"/>
      <c r="T22" s="974">
        <f>U25*U22%</f>
        <v>58.800000000000004</v>
      </c>
      <c r="U22" s="186">
        <v>10</v>
      </c>
    </row>
    <row r="23" spans="1:21">
      <c r="B23" s="330"/>
      <c r="C23" s="330"/>
      <c r="D23" s="330"/>
      <c r="E23" s="330"/>
      <c r="F23" s="330"/>
      <c r="G23" s="330"/>
      <c r="H23" s="330"/>
      <c r="I23" s="330"/>
      <c r="J23" s="330"/>
      <c r="K23" s="330"/>
      <c r="L23" s="330"/>
      <c r="M23" s="330"/>
      <c r="N23" s="330"/>
      <c r="O23" s="330"/>
      <c r="P23" s="330"/>
      <c r="R23" s="1272" t="s">
        <v>3862</v>
      </c>
      <c r="S23" s="1273"/>
      <c r="T23" s="974">
        <f>U25*U23%</f>
        <v>58.800000000000004</v>
      </c>
      <c r="U23" s="186">
        <v>10</v>
      </c>
    </row>
    <row r="24" spans="1:21" ht="31.5">
      <c r="B24" s="321" t="s">
        <v>1560</v>
      </c>
      <c r="C24" s="321" t="s">
        <v>1561</v>
      </c>
      <c r="D24" s="321" t="s">
        <v>1568</v>
      </c>
      <c r="E24" s="321" t="s">
        <v>1569</v>
      </c>
      <c r="F24" s="321" t="s">
        <v>1570</v>
      </c>
      <c r="G24" s="321" t="s">
        <v>1571</v>
      </c>
      <c r="H24" s="321" t="s">
        <v>1572</v>
      </c>
      <c r="I24" s="321" t="s">
        <v>1573</v>
      </c>
      <c r="J24" s="321" t="s">
        <v>1574</v>
      </c>
      <c r="K24" s="321" t="s">
        <v>1575</v>
      </c>
      <c r="L24" s="321" t="s">
        <v>1576</v>
      </c>
      <c r="M24" s="321" t="s">
        <v>1577</v>
      </c>
      <c r="N24" s="321" t="s">
        <v>1578</v>
      </c>
      <c r="O24" s="321" t="s">
        <v>1579</v>
      </c>
      <c r="P24" s="321" t="s">
        <v>1580</v>
      </c>
      <c r="R24" s="1272" t="s">
        <v>3863</v>
      </c>
      <c r="S24" s="1273"/>
      <c r="T24" s="974">
        <f>U25*U24%</f>
        <v>117.60000000000001</v>
      </c>
      <c r="U24" s="186">
        <v>20</v>
      </c>
    </row>
    <row r="25" spans="1:21" ht="31.5">
      <c r="B25" s="321" t="s">
        <v>1562</v>
      </c>
      <c r="C25" s="321" t="s">
        <v>1563</v>
      </c>
      <c r="D25" s="321" t="s">
        <v>1581</v>
      </c>
      <c r="E25" s="321" t="s">
        <v>1582</v>
      </c>
      <c r="F25" s="321" t="s">
        <v>1583</v>
      </c>
      <c r="G25" s="321" t="s">
        <v>1584</v>
      </c>
      <c r="H25" s="321" t="s">
        <v>1585</v>
      </c>
      <c r="I25" s="321" t="s">
        <v>1586</v>
      </c>
      <c r="J25" s="321" t="s">
        <v>1587</v>
      </c>
      <c r="K25" s="321" t="s">
        <v>1588</v>
      </c>
      <c r="L25" s="321" t="s">
        <v>1589</v>
      </c>
      <c r="M25" s="321" t="s">
        <v>1590</v>
      </c>
      <c r="N25" s="321" t="s">
        <v>1591</v>
      </c>
      <c r="O25" s="321" t="s">
        <v>1592</v>
      </c>
      <c r="P25" s="321" t="s">
        <v>1593</v>
      </c>
      <c r="T25" s="962">
        <f>SUM(T18:T24)</f>
        <v>588</v>
      </c>
      <c r="U25" s="186">
        <v>588</v>
      </c>
    </row>
    <row r="26" spans="1:21">
      <c r="B26" s="330"/>
      <c r="C26" s="330"/>
      <c r="D26" s="330"/>
      <c r="E26" s="330"/>
      <c r="F26" s="330"/>
      <c r="G26" s="330"/>
      <c r="H26" s="330"/>
      <c r="I26" s="330"/>
      <c r="J26" s="330"/>
      <c r="K26" s="330"/>
      <c r="L26" s="330"/>
      <c r="M26" s="330"/>
      <c r="N26" s="330"/>
      <c r="O26" s="330"/>
      <c r="P26" s="330"/>
    </row>
    <row r="27" spans="1:21" ht="31.5">
      <c r="B27" s="321" t="s">
        <v>1564</v>
      </c>
      <c r="C27" s="321" t="s">
        <v>1565</v>
      </c>
      <c r="D27" s="321" t="s">
        <v>1594</v>
      </c>
      <c r="E27" s="321" t="s">
        <v>1595</v>
      </c>
      <c r="F27" s="321" t="s">
        <v>1596</v>
      </c>
      <c r="G27" s="321" t="s">
        <v>1597</v>
      </c>
      <c r="H27" s="321" t="s">
        <v>1598</v>
      </c>
      <c r="I27" s="321" t="s">
        <v>1599</v>
      </c>
      <c r="J27" s="321" t="s">
        <v>1600</v>
      </c>
      <c r="K27" s="321" t="s">
        <v>1601</v>
      </c>
      <c r="L27" s="321" t="s">
        <v>1602</v>
      </c>
      <c r="M27" s="321" t="s">
        <v>1603</v>
      </c>
      <c r="N27" s="321" t="s">
        <v>1604</v>
      </c>
      <c r="O27" s="321" t="s">
        <v>1605</v>
      </c>
      <c r="P27" s="321" t="s">
        <v>1606</v>
      </c>
    </row>
    <row r="28" spans="1:21" ht="31.5">
      <c r="B28" s="321" t="s">
        <v>1566</v>
      </c>
      <c r="C28" s="321" t="s">
        <v>1567</v>
      </c>
      <c r="D28" s="321" t="s">
        <v>1607</v>
      </c>
      <c r="E28" s="321" t="s">
        <v>1608</v>
      </c>
      <c r="F28" s="321" t="s">
        <v>1609</v>
      </c>
      <c r="G28" s="321" t="s">
        <v>1610</v>
      </c>
      <c r="H28" s="321" t="s">
        <v>1611</v>
      </c>
      <c r="I28" s="321" t="s">
        <v>1612</v>
      </c>
      <c r="J28" s="321" t="s">
        <v>1613</v>
      </c>
      <c r="K28" s="321" t="s">
        <v>1614</v>
      </c>
      <c r="L28" s="321" t="s">
        <v>1615</v>
      </c>
      <c r="M28" s="321" t="s">
        <v>1616</v>
      </c>
      <c r="N28" s="321" t="s">
        <v>1617</v>
      </c>
      <c r="O28" s="321" t="s">
        <v>1618</v>
      </c>
      <c r="P28" s="321" t="s">
        <v>1619</v>
      </c>
    </row>
    <row r="29" spans="1:21">
      <c r="A29" t="s">
        <v>1336</v>
      </c>
      <c r="B29" s="323">
        <v>16</v>
      </c>
      <c r="C29" s="323">
        <v>17</v>
      </c>
      <c r="D29" s="323">
        <v>18</v>
      </c>
      <c r="E29" s="323">
        <v>19</v>
      </c>
      <c r="F29" s="323">
        <v>20</v>
      </c>
      <c r="G29" s="323">
        <v>21</v>
      </c>
      <c r="H29" s="323">
        <v>22</v>
      </c>
      <c r="I29" s="323">
        <v>23</v>
      </c>
      <c r="J29" s="323">
        <v>24</v>
      </c>
      <c r="K29" s="323">
        <v>25</v>
      </c>
      <c r="L29" s="323">
        <v>26</v>
      </c>
      <c r="M29" s="323">
        <v>27</v>
      </c>
      <c r="N29" s="323">
        <v>28</v>
      </c>
      <c r="O29" s="323">
        <v>29</v>
      </c>
      <c r="P29" s="323">
        <v>30</v>
      </c>
    </row>
    <row r="30" spans="1:21">
      <c r="A30">
        <f>SUM(B30:P30)</f>
        <v>120</v>
      </c>
      <c r="B30" s="324">
        <v>8</v>
      </c>
      <c r="C30" s="324">
        <v>8</v>
      </c>
      <c r="D30" s="324">
        <v>8</v>
      </c>
      <c r="E30" s="324">
        <v>8</v>
      </c>
      <c r="F30" s="324">
        <v>8</v>
      </c>
      <c r="G30" s="324">
        <v>8</v>
      </c>
      <c r="H30" s="324">
        <v>8</v>
      </c>
      <c r="I30" s="324">
        <v>8</v>
      </c>
      <c r="J30" s="324">
        <v>8</v>
      </c>
      <c r="K30" s="324">
        <v>8</v>
      </c>
      <c r="L30" s="324">
        <v>8</v>
      </c>
      <c r="M30" s="324">
        <v>8</v>
      </c>
      <c r="N30" s="324">
        <v>8</v>
      </c>
      <c r="O30" s="324">
        <v>8</v>
      </c>
      <c r="P30" s="324">
        <v>8</v>
      </c>
    </row>
    <row r="31" spans="1:21">
      <c r="A31" s="384" t="s">
        <v>1072</v>
      </c>
      <c r="B31" s="414">
        <v>14</v>
      </c>
      <c r="C31" s="414">
        <v>14</v>
      </c>
      <c r="D31" s="414">
        <v>14</v>
      </c>
      <c r="E31" s="414">
        <v>15</v>
      </c>
      <c r="F31" s="384">
        <v>15</v>
      </c>
      <c r="G31" s="384">
        <v>15</v>
      </c>
      <c r="H31" s="384">
        <v>17</v>
      </c>
      <c r="I31" s="384">
        <v>17</v>
      </c>
      <c r="J31" s="384">
        <v>17</v>
      </c>
      <c r="K31" s="384">
        <v>19</v>
      </c>
      <c r="L31" s="384">
        <v>19</v>
      </c>
      <c r="M31" s="384">
        <v>19</v>
      </c>
      <c r="N31" s="384">
        <v>20</v>
      </c>
      <c r="O31" s="384">
        <v>20</v>
      </c>
      <c r="P31" s="384">
        <v>20</v>
      </c>
    </row>
    <row r="32" spans="1:21" ht="18">
      <c r="B32" s="393" t="s">
        <v>1042</v>
      </c>
      <c r="C32" s="393" t="s">
        <v>1042</v>
      </c>
      <c r="D32" s="393" t="s">
        <v>1042</v>
      </c>
      <c r="E32" s="393" t="s">
        <v>1042</v>
      </c>
      <c r="F32" s="393" t="s">
        <v>1042</v>
      </c>
      <c r="G32" s="393" t="s">
        <v>1042</v>
      </c>
      <c r="H32" s="393" t="s">
        <v>1042</v>
      </c>
      <c r="I32" s="393" t="s">
        <v>1042</v>
      </c>
      <c r="J32" s="393" t="s">
        <v>1042</v>
      </c>
      <c r="K32" s="393" t="s">
        <v>1042</v>
      </c>
      <c r="L32" s="393" t="s">
        <v>1042</v>
      </c>
      <c r="M32" s="393" t="s">
        <v>1042</v>
      </c>
      <c r="N32" s="393" t="s">
        <v>1042</v>
      </c>
      <c r="O32" s="393" t="s">
        <v>1042</v>
      </c>
      <c r="P32" s="393" t="s">
        <v>1042</v>
      </c>
    </row>
    <row r="33" spans="1:16">
      <c r="A33" s="322" t="s">
        <v>899</v>
      </c>
      <c r="B33" s="302" t="s">
        <v>1444</v>
      </c>
      <c r="C33" t="s">
        <v>1443</v>
      </c>
    </row>
    <row r="34" spans="1:16" ht="31.5">
      <c r="B34" s="321" t="s">
        <v>1620</v>
      </c>
      <c r="C34" s="321" t="s">
        <v>1628</v>
      </c>
      <c r="D34" s="321" t="s">
        <v>1631</v>
      </c>
      <c r="E34" s="321" t="s">
        <v>1632</v>
      </c>
      <c r="F34" s="321" t="s">
        <v>1633</v>
      </c>
      <c r="G34" s="321" t="s">
        <v>1634</v>
      </c>
      <c r="H34" s="321" t="s">
        <v>1635</v>
      </c>
      <c r="I34" s="321" t="s">
        <v>1636</v>
      </c>
      <c r="J34" s="321" t="s">
        <v>1637</v>
      </c>
      <c r="K34" s="321" t="s">
        <v>1638</v>
      </c>
      <c r="L34" s="321" t="s">
        <v>1639</v>
      </c>
      <c r="M34" s="321" t="s">
        <v>1640</v>
      </c>
      <c r="N34" s="321" t="s">
        <v>1641</v>
      </c>
      <c r="O34" s="321" t="s">
        <v>1642</v>
      </c>
      <c r="P34" s="321" t="s">
        <v>1643</v>
      </c>
    </row>
    <row r="35" spans="1:16" ht="31.5">
      <c r="B35" s="321" t="s">
        <v>1621</v>
      </c>
      <c r="C35" s="321" t="s">
        <v>1629</v>
      </c>
      <c r="D35" s="321" t="s">
        <v>1644</v>
      </c>
      <c r="E35" s="321" t="s">
        <v>1645</v>
      </c>
      <c r="F35" s="321" t="s">
        <v>1646</v>
      </c>
      <c r="G35" s="321" t="s">
        <v>1647</v>
      </c>
      <c r="H35" s="321" t="s">
        <v>1648</v>
      </c>
      <c r="I35" s="321" t="s">
        <v>1649</v>
      </c>
      <c r="J35" s="321" t="s">
        <v>1650</v>
      </c>
      <c r="K35" s="321" t="s">
        <v>1651</v>
      </c>
      <c r="L35" s="321" t="s">
        <v>1652</v>
      </c>
      <c r="M35" s="321" t="s">
        <v>1653</v>
      </c>
      <c r="N35" s="321" t="s">
        <v>1654</v>
      </c>
      <c r="O35" s="321" t="s">
        <v>1655</v>
      </c>
      <c r="P35" s="321" t="s">
        <v>1656</v>
      </c>
    </row>
    <row r="36" spans="1:16">
      <c r="B36" s="330"/>
      <c r="C36" s="330"/>
      <c r="D36" s="330"/>
      <c r="E36" s="330"/>
      <c r="F36" s="330"/>
      <c r="G36" s="330"/>
      <c r="H36" s="330"/>
      <c r="I36" s="330"/>
      <c r="J36" s="330"/>
      <c r="K36" s="330"/>
      <c r="L36" s="330"/>
      <c r="M36" s="330"/>
      <c r="N36" s="330"/>
      <c r="O36" s="330"/>
      <c r="P36" s="330"/>
    </row>
    <row r="37" spans="1:16" ht="31.5">
      <c r="B37" s="321" t="s">
        <v>1622</v>
      </c>
      <c r="C37" s="321" t="s">
        <v>1630</v>
      </c>
      <c r="D37" s="321" t="s">
        <v>1660</v>
      </c>
      <c r="E37" s="321" t="s">
        <v>1661</v>
      </c>
      <c r="F37" s="321" t="s">
        <v>1662</v>
      </c>
      <c r="G37" s="321" t="s">
        <v>1663</v>
      </c>
      <c r="H37" s="321" t="s">
        <v>1664</v>
      </c>
      <c r="I37" s="321" t="s">
        <v>1665</v>
      </c>
      <c r="J37" s="321" t="s">
        <v>1666</v>
      </c>
      <c r="K37" s="321" t="s">
        <v>1667</v>
      </c>
      <c r="L37" s="321" t="s">
        <v>1668</v>
      </c>
      <c r="M37" s="321" t="s">
        <v>1669</v>
      </c>
      <c r="N37" s="321" t="s">
        <v>1670</v>
      </c>
      <c r="O37" s="321" t="s">
        <v>1671</v>
      </c>
      <c r="P37" s="321" t="s">
        <v>1672</v>
      </c>
    </row>
    <row r="38" spans="1:16" ht="31.5">
      <c r="B38" s="321" t="s">
        <v>1623</v>
      </c>
      <c r="C38" s="321" t="s">
        <v>1659</v>
      </c>
      <c r="D38" s="321" t="s">
        <v>1673</v>
      </c>
      <c r="E38" s="321" t="s">
        <v>1674</v>
      </c>
      <c r="F38" s="321" t="s">
        <v>1675</v>
      </c>
      <c r="G38" s="321" t="s">
        <v>1676</v>
      </c>
      <c r="H38" s="321" t="s">
        <v>1677</v>
      </c>
      <c r="I38" s="321" t="s">
        <v>1678</v>
      </c>
      <c r="J38" s="321" t="s">
        <v>1679</v>
      </c>
      <c r="K38" s="321" t="s">
        <v>1680</v>
      </c>
      <c r="L38" s="321" t="s">
        <v>1681</v>
      </c>
      <c r="M38" s="321" t="s">
        <v>1682</v>
      </c>
      <c r="N38" s="321" t="s">
        <v>1683</v>
      </c>
      <c r="O38" s="321" t="s">
        <v>1684</v>
      </c>
      <c r="P38" s="321" t="s">
        <v>1685</v>
      </c>
    </row>
    <row r="39" spans="1:16">
      <c r="B39" s="330"/>
      <c r="C39" s="330"/>
      <c r="D39" s="330"/>
      <c r="E39" s="330"/>
      <c r="F39" s="330"/>
      <c r="G39" s="330"/>
      <c r="H39" s="330"/>
      <c r="I39" s="330"/>
      <c r="J39" s="330"/>
      <c r="K39" s="330"/>
      <c r="L39" s="330"/>
      <c r="M39" s="330"/>
      <c r="N39" s="330"/>
      <c r="O39" s="330"/>
      <c r="P39" s="330"/>
    </row>
    <row r="40" spans="1:16" ht="31.5">
      <c r="B40" s="321" t="s">
        <v>1624</v>
      </c>
      <c r="C40" s="321" t="s">
        <v>1658</v>
      </c>
      <c r="D40" s="321" t="s">
        <v>1686</v>
      </c>
      <c r="E40" s="321" t="s">
        <v>1687</v>
      </c>
      <c r="F40" s="321" t="s">
        <v>1688</v>
      </c>
      <c r="G40" s="321" t="s">
        <v>1689</v>
      </c>
      <c r="H40" s="321" t="s">
        <v>1690</v>
      </c>
      <c r="I40" s="321" t="s">
        <v>1691</v>
      </c>
      <c r="J40" s="321" t="s">
        <v>1692</v>
      </c>
      <c r="K40" s="321" t="s">
        <v>1693</v>
      </c>
      <c r="L40" s="321" t="s">
        <v>1694</v>
      </c>
      <c r="M40" s="321" t="s">
        <v>1695</v>
      </c>
      <c r="N40" s="321" t="s">
        <v>1696</v>
      </c>
      <c r="O40" s="321" t="s">
        <v>1697</v>
      </c>
      <c r="P40" s="321" t="s">
        <v>1698</v>
      </c>
    </row>
    <row r="41" spans="1:16" ht="31.5">
      <c r="B41" s="321" t="s">
        <v>1625</v>
      </c>
      <c r="C41" s="321" t="s">
        <v>1657</v>
      </c>
      <c r="D41" s="321" t="s">
        <v>1699</v>
      </c>
      <c r="E41" s="321" t="s">
        <v>1700</v>
      </c>
      <c r="F41" s="321" t="s">
        <v>1701</v>
      </c>
      <c r="G41" s="321" t="s">
        <v>1702</v>
      </c>
      <c r="H41" s="321" t="s">
        <v>1703</v>
      </c>
      <c r="I41" s="321" t="s">
        <v>1704</v>
      </c>
      <c r="J41" s="321" t="s">
        <v>1705</v>
      </c>
      <c r="K41" s="321" t="s">
        <v>1706</v>
      </c>
      <c r="L41" s="321" t="s">
        <v>1707</v>
      </c>
      <c r="M41" s="321" t="s">
        <v>1708</v>
      </c>
      <c r="N41" s="321" t="s">
        <v>1709</v>
      </c>
      <c r="O41" s="321" t="s">
        <v>1710</v>
      </c>
      <c r="P41" s="321" t="s">
        <v>1711</v>
      </c>
    </row>
    <row r="42" spans="1:16">
      <c r="B42" s="330"/>
      <c r="C42" s="330"/>
      <c r="D42" s="330"/>
      <c r="E42" s="330"/>
      <c r="F42" s="330"/>
      <c r="G42" s="330"/>
      <c r="H42" s="330"/>
      <c r="I42" s="330"/>
      <c r="J42" s="330"/>
      <c r="K42" s="330"/>
      <c r="L42" s="330"/>
      <c r="M42" s="330"/>
      <c r="N42" s="330"/>
      <c r="O42" s="330"/>
      <c r="P42" s="330"/>
    </row>
    <row r="43" spans="1:16" ht="31.5">
      <c r="B43" s="321" t="s">
        <v>1626</v>
      </c>
      <c r="C43" s="321" t="s">
        <v>1712</v>
      </c>
      <c r="D43" s="321" t="s">
        <v>1714</v>
      </c>
      <c r="E43" s="321" t="s">
        <v>1715</v>
      </c>
      <c r="F43" s="321" t="s">
        <v>1716</v>
      </c>
      <c r="G43" s="321" t="s">
        <v>1717</v>
      </c>
      <c r="H43" s="321" t="s">
        <v>1718</v>
      </c>
      <c r="I43" s="321" t="s">
        <v>1719</v>
      </c>
      <c r="J43" s="321" t="s">
        <v>1720</v>
      </c>
      <c r="K43" s="321" t="s">
        <v>1721</v>
      </c>
      <c r="L43" s="321" t="s">
        <v>1722</v>
      </c>
      <c r="M43" s="321" t="s">
        <v>1723</v>
      </c>
      <c r="N43" s="321" t="s">
        <v>1724</v>
      </c>
      <c r="O43" s="321" t="s">
        <v>1725</v>
      </c>
      <c r="P43" s="321" t="s">
        <v>1726</v>
      </c>
    </row>
    <row r="44" spans="1:16" ht="31.5">
      <c r="B44" s="321" t="s">
        <v>1627</v>
      </c>
      <c r="C44" s="321" t="s">
        <v>1713</v>
      </c>
      <c r="D44" s="321" t="s">
        <v>1727</v>
      </c>
      <c r="E44" s="321" t="s">
        <v>1728</v>
      </c>
      <c r="F44" s="321" t="s">
        <v>1729</v>
      </c>
      <c r="G44" s="321" t="s">
        <v>1730</v>
      </c>
      <c r="H44" s="321" t="s">
        <v>1731</v>
      </c>
      <c r="I44" s="321" t="s">
        <v>1732</v>
      </c>
      <c r="J44" s="321" t="s">
        <v>1733</v>
      </c>
      <c r="K44" s="321" t="s">
        <v>1734</v>
      </c>
      <c r="L44" s="321" t="s">
        <v>1735</v>
      </c>
      <c r="M44" s="321" t="s">
        <v>1736</v>
      </c>
      <c r="N44" s="321" t="s">
        <v>1737</v>
      </c>
      <c r="O44" s="321" t="s">
        <v>1738</v>
      </c>
      <c r="P44" s="321" t="s">
        <v>1739</v>
      </c>
    </row>
    <row r="45" spans="1:16">
      <c r="A45" t="s">
        <v>1336</v>
      </c>
      <c r="B45" s="323">
        <v>31</v>
      </c>
      <c r="C45" s="323">
        <v>32</v>
      </c>
      <c r="D45" s="323">
        <v>33</v>
      </c>
      <c r="E45" s="323">
        <v>34</v>
      </c>
      <c r="F45" s="323">
        <v>35</v>
      </c>
      <c r="G45" s="323">
        <v>36</v>
      </c>
      <c r="H45" s="323">
        <v>37</v>
      </c>
      <c r="I45" s="323">
        <v>38</v>
      </c>
      <c r="J45" s="323">
        <v>39</v>
      </c>
      <c r="K45" s="323">
        <v>40</v>
      </c>
      <c r="L45" s="323">
        <v>41</v>
      </c>
      <c r="M45" s="323">
        <v>42</v>
      </c>
      <c r="N45" s="323">
        <v>43</v>
      </c>
      <c r="O45" s="323">
        <v>44</v>
      </c>
      <c r="P45" s="323">
        <v>45</v>
      </c>
    </row>
    <row r="46" spans="1:16">
      <c r="A46">
        <f>SUM(B46:P46)</f>
        <v>120</v>
      </c>
      <c r="B46" s="324">
        <v>8</v>
      </c>
      <c r="C46" s="324">
        <v>8</v>
      </c>
      <c r="D46" s="324">
        <v>8</v>
      </c>
      <c r="E46" s="324">
        <v>8</v>
      </c>
      <c r="F46" s="324">
        <v>8</v>
      </c>
      <c r="G46" s="324">
        <v>8</v>
      </c>
      <c r="H46" s="324">
        <v>8</v>
      </c>
      <c r="I46" s="324">
        <v>8</v>
      </c>
      <c r="J46" s="324">
        <v>8</v>
      </c>
      <c r="K46" s="324">
        <v>8</v>
      </c>
      <c r="L46" s="324">
        <v>8</v>
      </c>
      <c r="M46" s="324">
        <v>8</v>
      </c>
      <c r="N46" s="324">
        <v>8</v>
      </c>
      <c r="O46" s="324">
        <v>8</v>
      </c>
      <c r="P46" s="324">
        <v>8</v>
      </c>
    </row>
    <row r="47" spans="1:16">
      <c r="A47" s="384" t="s">
        <v>1072</v>
      </c>
      <c r="B47" s="414">
        <v>21</v>
      </c>
      <c r="C47" s="414">
        <v>21</v>
      </c>
      <c r="D47" s="414">
        <v>21</v>
      </c>
      <c r="E47" s="414">
        <v>22</v>
      </c>
      <c r="F47" s="384">
        <v>22</v>
      </c>
      <c r="G47" s="384">
        <v>22</v>
      </c>
      <c r="H47" s="384">
        <v>24</v>
      </c>
      <c r="I47" s="384">
        <v>24</v>
      </c>
      <c r="J47" s="384">
        <v>24</v>
      </c>
      <c r="K47" s="384">
        <v>25</v>
      </c>
      <c r="L47" s="384">
        <v>25</v>
      </c>
      <c r="M47" s="384">
        <v>25</v>
      </c>
      <c r="N47" s="384">
        <v>26</v>
      </c>
      <c r="O47" s="384">
        <v>26</v>
      </c>
      <c r="P47" s="384">
        <v>26</v>
      </c>
    </row>
    <row r="48" spans="1:16" ht="18">
      <c r="A48" s="507">
        <f>A46+A30+A14</f>
        <v>360</v>
      </c>
      <c r="B48" s="393" t="s">
        <v>1042</v>
      </c>
      <c r="C48" s="393" t="s">
        <v>1042</v>
      </c>
      <c r="D48" s="393" t="s">
        <v>1042</v>
      </c>
      <c r="E48" s="393" t="s">
        <v>1042</v>
      </c>
      <c r="F48" s="393" t="s">
        <v>1042</v>
      </c>
      <c r="G48" s="393" t="s">
        <v>1042</v>
      </c>
      <c r="H48" s="393" t="s">
        <v>1042</v>
      </c>
      <c r="I48" s="393" t="s">
        <v>1042</v>
      </c>
      <c r="J48" s="393" t="s">
        <v>1042</v>
      </c>
      <c r="K48" s="393" t="s">
        <v>1042</v>
      </c>
      <c r="L48" s="393" t="s">
        <v>1042</v>
      </c>
      <c r="M48" s="393" t="s">
        <v>1042</v>
      </c>
      <c r="N48" s="393" t="s">
        <v>1042</v>
      </c>
      <c r="O48" s="393" t="s">
        <v>1042</v>
      </c>
      <c r="P48" s="393" t="s">
        <v>1042</v>
      </c>
    </row>
    <row r="53" spans="1:22">
      <c r="A53" s="275" t="s">
        <v>1824</v>
      </c>
    </row>
    <row r="54" spans="1:22" ht="33" customHeight="1">
      <c r="B54" s="415" t="s">
        <v>1740</v>
      </c>
      <c r="C54" s="415" t="s">
        <v>1744</v>
      </c>
      <c r="D54" s="415" t="s">
        <v>1748</v>
      </c>
      <c r="E54" s="415" t="s">
        <v>1749</v>
      </c>
      <c r="F54" s="415" t="s">
        <v>1750</v>
      </c>
      <c r="G54" s="415" t="s">
        <v>1751</v>
      </c>
      <c r="H54" s="415" t="s">
        <v>1752</v>
      </c>
      <c r="I54" s="415" t="s">
        <v>1753</v>
      </c>
      <c r="J54" s="415" t="s">
        <v>1754</v>
      </c>
      <c r="K54" s="415" t="s">
        <v>1755</v>
      </c>
      <c r="L54" s="415" t="s">
        <v>1756</v>
      </c>
      <c r="M54" s="415" t="s">
        <v>1757</v>
      </c>
      <c r="N54" s="415" t="s">
        <v>1758</v>
      </c>
      <c r="O54" s="415" t="s">
        <v>1759</v>
      </c>
      <c r="P54" s="415" t="s">
        <v>1760</v>
      </c>
      <c r="Q54" s="415" t="s">
        <v>1800</v>
      </c>
      <c r="R54" s="415" t="s">
        <v>1801</v>
      </c>
      <c r="S54" s="415" t="s">
        <v>1802</v>
      </c>
      <c r="T54" s="415" t="s">
        <v>1812</v>
      </c>
      <c r="U54" s="415" t="s">
        <v>1813</v>
      </c>
      <c r="V54" s="415" t="s">
        <v>1814</v>
      </c>
    </row>
    <row r="55" spans="1:22" ht="33" customHeight="1">
      <c r="B55" s="415" t="s">
        <v>1741</v>
      </c>
      <c r="C55" s="415" t="s">
        <v>1745</v>
      </c>
      <c r="D55" s="415" t="s">
        <v>1761</v>
      </c>
      <c r="E55" s="415" t="s">
        <v>1764</v>
      </c>
      <c r="F55" s="415" t="s">
        <v>1767</v>
      </c>
      <c r="G55" s="415" t="s">
        <v>1770</v>
      </c>
      <c r="H55" s="415" t="s">
        <v>1773</v>
      </c>
      <c r="I55" s="415" t="s">
        <v>1776</v>
      </c>
      <c r="J55" s="415" t="s">
        <v>1779</v>
      </c>
      <c r="K55" s="415" t="s">
        <v>1782</v>
      </c>
      <c r="L55" s="415" t="s">
        <v>1785</v>
      </c>
      <c r="M55" s="415" t="s">
        <v>1788</v>
      </c>
      <c r="N55" s="415" t="s">
        <v>1791</v>
      </c>
      <c r="O55" s="415" t="s">
        <v>1794</v>
      </c>
      <c r="P55" s="415" t="s">
        <v>1797</v>
      </c>
      <c r="Q55" s="415" t="s">
        <v>1803</v>
      </c>
      <c r="R55" s="415" t="s">
        <v>1806</v>
      </c>
      <c r="S55" s="415" t="s">
        <v>1809</v>
      </c>
      <c r="T55" s="415" t="s">
        <v>1815</v>
      </c>
      <c r="U55" s="415" t="s">
        <v>1818</v>
      </c>
      <c r="V55" s="415" t="s">
        <v>1821</v>
      </c>
    </row>
    <row r="56" spans="1:22" ht="12.6" customHeight="1">
      <c r="B56" s="415"/>
      <c r="C56" s="415"/>
      <c r="D56" s="415"/>
      <c r="E56" s="415"/>
      <c r="F56" s="415"/>
      <c r="G56" s="415"/>
      <c r="H56" s="415"/>
      <c r="I56" s="415"/>
      <c r="J56" s="415"/>
      <c r="K56" s="415"/>
      <c r="L56" s="415"/>
      <c r="M56" s="415"/>
      <c r="N56" s="415"/>
      <c r="O56" s="415"/>
      <c r="P56" s="415"/>
      <c r="Q56" s="415"/>
      <c r="R56" s="415"/>
      <c r="S56" s="415"/>
      <c r="T56" s="415"/>
      <c r="U56" s="415"/>
      <c r="V56" s="415"/>
    </row>
    <row r="57" spans="1:22" ht="33" customHeight="1">
      <c r="B57" s="415" t="s">
        <v>1742</v>
      </c>
      <c r="C57" s="415" t="s">
        <v>1746</v>
      </c>
      <c r="D57" s="415" t="s">
        <v>1762</v>
      </c>
      <c r="E57" s="415" t="s">
        <v>1765</v>
      </c>
      <c r="F57" s="415" t="s">
        <v>1768</v>
      </c>
      <c r="G57" s="415" t="s">
        <v>1771</v>
      </c>
      <c r="H57" s="415" t="s">
        <v>1774</v>
      </c>
      <c r="I57" s="415" t="s">
        <v>1777</v>
      </c>
      <c r="J57" s="415" t="s">
        <v>1780</v>
      </c>
      <c r="K57" s="415" t="s">
        <v>1783</v>
      </c>
      <c r="L57" s="415" t="s">
        <v>1786</v>
      </c>
      <c r="M57" s="415" t="s">
        <v>1789</v>
      </c>
      <c r="N57" s="415" t="s">
        <v>1792</v>
      </c>
      <c r="O57" s="415" t="s">
        <v>1795</v>
      </c>
      <c r="P57" s="415" t="s">
        <v>1798</v>
      </c>
      <c r="Q57" s="415" t="s">
        <v>1804</v>
      </c>
      <c r="R57" s="415" t="s">
        <v>1807</v>
      </c>
      <c r="S57" s="415" t="s">
        <v>1810</v>
      </c>
      <c r="T57" s="415" t="s">
        <v>1816</v>
      </c>
      <c r="U57" s="415" t="s">
        <v>1819</v>
      </c>
      <c r="V57" s="415" t="s">
        <v>1822</v>
      </c>
    </row>
    <row r="58" spans="1:22" ht="33" customHeight="1">
      <c r="B58" s="415" t="s">
        <v>1743</v>
      </c>
      <c r="C58" s="415" t="s">
        <v>1747</v>
      </c>
      <c r="D58" s="415" t="s">
        <v>1763</v>
      </c>
      <c r="E58" s="415" t="s">
        <v>1766</v>
      </c>
      <c r="F58" s="415" t="s">
        <v>1769</v>
      </c>
      <c r="G58" s="415" t="s">
        <v>1772</v>
      </c>
      <c r="H58" s="415" t="s">
        <v>1775</v>
      </c>
      <c r="I58" s="415" t="s">
        <v>1778</v>
      </c>
      <c r="J58" s="415" t="s">
        <v>1781</v>
      </c>
      <c r="K58" s="415" t="s">
        <v>1784</v>
      </c>
      <c r="L58" s="415" t="s">
        <v>1787</v>
      </c>
      <c r="M58" s="415" t="s">
        <v>1790</v>
      </c>
      <c r="N58" s="415" t="s">
        <v>1793</v>
      </c>
      <c r="O58" s="415" t="s">
        <v>1796</v>
      </c>
      <c r="P58" s="415" t="s">
        <v>1799</v>
      </c>
      <c r="Q58" s="415" t="s">
        <v>1805</v>
      </c>
      <c r="R58" s="415" t="s">
        <v>1808</v>
      </c>
      <c r="S58" s="415" t="s">
        <v>1811</v>
      </c>
      <c r="T58" s="415" t="s">
        <v>1817</v>
      </c>
      <c r="U58" s="415" t="s">
        <v>1820</v>
      </c>
      <c r="V58" s="415" t="s">
        <v>1823</v>
      </c>
    </row>
    <row r="59" spans="1:22" ht="18">
      <c r="A59">
        <v>84</v>
      </c>
      <c r="B59" s="418" t="s">
        <v>1042</v>
      </c>
      <c r="C59" s="418" t="s">
        <v>1042</v>
      </c>
      <c r="D59" s="418" t="s">
        <v>1042</v>
      </c>
      <c r="E59" s="418" t="s">
        <v>1042</v>
      </c>
      <c r="F59" s="418" t="s">
        <v>1042</v>
      </c>
      <c r="G59" s="418" t="s">
        <v>1042</v>
      </c>
      <c r="H59" s="418" t="s">
        <v>1042</v>
      </c>
      <c r="I59" s="418" t="s">
        <v>1042</v>
      </c>
      <c r="J59" s="418" t="s">
        <v>1042</v>
      </c>
      <c r="K59" s="418" t="s">
        <v>1042</v>
      </c>
      <c r="L59" s="418" t="s">
        <v>1042</v>
      </c>
      <c r="M59" s="418" t="s">
        <v>1042</v>
      </c>
      <c r="N59" s="418" t="s">
        <v>1042</v>
      </c>
      <c r="O59" s="418" t="s">
        <v>1042</v>
      </c>
      <c r="P59" s="418" t="s">
        <v>1042</v>
      </c>
      <c r="Q59" s="418" t="s">
        <v>1042</v>
      </c>
      <c r="R59" s="418" t="s">
        <v>1042</v>
      </c>
      <c r="S59" s="418" t="s">
        <v>1042</v>
      </c>
      <c r="T59" s="418" t="s">
        <v>1042</v>
      </c>
      <c r="U59" s="418" t="s">
        <v>1042</v>
      </c>
      <c r="V59" s="418" t="s">
        <v>1042</v>
      </c>
    </row>
    <row r="60" spans="1:22">
      <c r="A60" s="275" t="s">
        <v>1824</v>
      </c>
    </row>
    <row r="61" spans="1:22" ht="33" customHeight="1">
      <c r="B61" s="415" t="s">
        <v>1825</v>
      </c>
      <c r="C61" s="415" t="s">
        <v>1829</v>
      </c>
      <c r="D61" s="415" t="s">
        <v>1833</v>
      </c>
      <c r="E61" s="415" t="s">
        <v>1837</v>
      </c>
      <c r="F61" s="415" t="s">
        <v>1838</v>
      </c>
      <c r="G61" s="415" t="s">
        <v>1839</v>
      </c>
      <c r="H61" s="415" t="s">
        <v>1840</v>
      </c>
      <c r="I61" s="415" t="s">
        <v>1841</v>
      </c>
      <c r="J61" s="415" t="s">
        <v>1842</v>
      </c>
      <c r="K61" s="415" t="s">
        <v>1843</v>
      </c>
      <c r="L61" s="415" t="s">
        <v>1844</v>
      </c>
      <c r="M61" s="415" t="s">
        <v>1845</v>
      </c>
      <c r="N61" s="415" t="s">
        <v>1846</v>
      </c>
      <c r="O61" s="415" t="s">
        <v>1847</v>
      </c>
      <c r="P61" s="415" t="s">
        <v>1848</v>
      </c>
      <c r="Q61" s="415" t="s">
        <v>1849</v>
      </c>
      <c r="R61" s="415" t="s">
        <v>1850</v>
      </c>
      <c r="S61" s="415" t="s">
        <v>1851</v>
      </c>
      <c r="T61" s="415" t="s">
        <v>1852</v>
      </c>
      <c r="U61" s="415" t="s">
        <v>1853</v>
      </c>
      <c r="V61" s="415" t="s">
        <v>1854</v>
      </c>
    </row>
    <row r="62" spans="1:22" ht="33" customHeight="1">
      <c r="B62" s="415" t="s">
        <v>1826</v>
      </c>
      <c r="C62" s="415" t="s">
        <v>1830</v>
      </c>
      <c r="D62" s="415" t="s">
        <v>1834</v>
      </c>
      <c r="E62" s="415" t="s">
        <v>1855</v>
      </c>
      <c r="F62" s="415" t="s">
        <v>1856</v>
      </c>
      <c r="G62" s="415" t="s">
        <v>1857</v>
      </c>
      <c r="H62" s="415" t="s">
        <v>1858</v>
      </c>
      <c r="I62" s="415" t="s">
        <v>1859</v>
      </c>
      <c r="J62" s="415" t="s">
        <v>1860</v>
      </c>
      <c r="K62" s="415" t="s">
        <v>1861</v>
      </c>
      <c r="L62" s="415" t="s">
        <v>1862</v>
      </c>
      <c r="M62" s="415" t="s">
        <v>1863</v>
      </c>
      <c r="N62" s="415" t="s">
        <v>1864</v>
      </c>
      <c r="O62" s="415" t="s">
        <v>1865</v>
      </c>
      <c r="P62" s="415" t="s">
        <v>1866</v>
      </c>
      <c r="Q62" s="415" t="s">
        <v>1867</v>
      </c>
      <c r="R62" s="415" t="s">
        <v>1868</v>
      </c>
      <c r="S62" s="415" t="s">
        <v>1869</v>
      </c>
      <c r="T62" s="415" t="s">
        <v>1870</v>
      </c>
      <c r="U62" s="415" t="s">
        <v>1871</v>
      </c>
      <c r="V62" s="415" t="s">
        <v>1872</v>
      </c>
    </row>
    <row r="63" spans="1:22" ht="13.35" customHeight="1">
      <c r="B63" s="415"/>
      <c r="C63" s="415"/>
      <c r="D63" s="415"/>
      <c r="E63" s="415"/>
      <c r="F63" s="415"/>
      <c r="G63" s="415"/>
      <c r="H63" s="415"/>
      <c r="I63" s="415"/>
      <c r="J63" s="415"/>
      <c r="K63" s="415"/>
      <c r="L63" s="415"/>
      <c r="M63" s="415"/>
      <c r="N63" s="415"/>
      <c r="O63" s="415"/>
      <c r="P63" s="415"/>
      <c r="Q63" s="415"/>
      <c r="R63" s="415"/>
      <c r="S63" s="415"/>
      <c r="T63" s="415"/>
      <c r="U63" s="415"/>
      <c r="V63" s="415"/>
    </row>
    <row r="64" spans="1:22" ht="33" customHeight="1">
      <c r="B64" s="415" t="s">
        <v>1827</v>
      </c>
      <c r="C64" s="415" t="s">
        <v>1831</v>
      </c>
      <c r="D64" s="415" t="s">
        <v>1835</v>
      </c>
      <c r="E64" s="415" t="s">
        <v>1873</v>
      </c>
      <c r="F64" s="415" t="s">
        <v>1874</v>
      </c>
      <c r="G64" s="415" t="s">
        <v>1875</v>
      </c>
      <c r="H64" s="415" t="s">
        <v>1876</v>
      </c>
      <c r="I64" s="415" t="s">
        <v>1877</v>
      </c>
      <c r="J64" s="415" t="s">
        <v>1878</v>
      </c>
      <c r="K64" s="415" t="s">
        <v>1879</v>
      </c>
      <c r="L64" s="415" t="s">
        <v>1880</v>
      </c>
      <c r="M64" s="415" t="s">
        <v>1881</v>
      </c>
      <c r="N64" s="415" t="s">
        <v>1882</v>
      </c>
      <c r="O64" s="415" t="s">
        <v>1883</v>
      </c>
      <c r="P64" s="415" t="s">
        <v>1884</v>
      </c>
      <c r="Q64" s="415" t="s">
        <v>1885</v>
      </c>
      <c r="R64" s="415" t="s">
        <v>1886</v>
      </c>
      <c r="S64" s="415" t="s">
        <v>1887</v>
      </c>
      <c r="T64" s="415" t="s">
        <v>1888</v>
      </c>
      <c r="U64" s="415" t="s">
        <v>1889</v>
      </c>
      <c r="V64" s="415" t="s">
        <v>1890</v>
      </c>
    </row>
    <row r="65" spans="1:22" ht="33" customHeight="1">
      <c r="B65" s="415" t="s">
        <v>1828</v>
      </c>
      <c r="C65" s="415" t="s">
        <v>1832</v>
      </c>
      <c r="D65" s="415" t="s">
        <v>1836</v>
      </c>
      <c r="E65" s="415" t="s">
        <v>1891</v>
      </c>
      <c r="F65" s="415" t="s">
        <v>1892</v>
      </c>
      <c r="G65" s="415" t="s">
        <v>1893</v>
      </c>
      <c r="H65" s="415" t="s">
        <v>1894</v>
      </c>
      <c r="I65" s="415" t="s">
        <v>1895</v>
      </c>
      <c r="J65" s="415" t="s">
        <v>1896</v>
      </c>
      <c r="K65" s="415" t="s">
        <v>1897</v>
      </c>
      <c r="L65" s="415" t="s">
        <v>1898</v>
      </c>
      <c r="M65" s="415" t="s">
        <v>1899</v>
      </c>
      <c r="N65" s="415" t="s">
        <v>1900</v>
      </c>
      <c r="O65" s="415" t="s">
        <v>1901</v>
      </c>
      <c r="P65" s="415" t="s">
        <v>1902</v>
      </c>
      <c r="Q65" s="415" t="s">
        <v>1903</v>
      </c>
      <c r="R65" s="415" t="s">
        <v>1904</v>
      </c>
      <c r="S65" s="415" t="s">
        <v>1905</v>
      </c>
      <c r="T65" s="415" t="s">
        <v>1906</v>
      </c>
      <c r="U65" s="415" t="s">
        <v>1907</v>
      </c>
      <c r="V65" s="415" t="s">
        <v>1908</v>
      </c>
    </row>
    <row r="66" spans="1:22" ht="18">
      <c r="A66">
        <v>84</v>
      </c>
      <c r="B66" s="418" t="s">
        <v>1042</v>
      </c>
      <c r="C66" s="418" t="s">
        <v>1042</v>
      </c>
      <c r="D66" s="418" t="s">
        <v>1042</v>
      </c>
      <c r="E66" s="418" t="s">
        <v>1042</v>
      </c>
      <c r="F66" s="418" t="s">
        <v>1042</v>
      </c>
      <c r="G66" s="418" t="s">
        <v>1042</v>
      </c>
      <c r="H66" s="418" t="s">
        <v>1042</v>
      </c>
      <c r="I66" s="418" t="s">
        <v>1042</v>
      </c>
      <c r="J66" s="418" t="s">
        <v>1042</v>
      </c>
      <c r="K66" s="418" t="s">
        <v>1042</v>
      </c>
      <c r="L66" s="418" t="s">
        <v>1042</v>
      </c>
      <c r="M66" s="418" t="s">
        <v>1042</v>
      </c>
      <c r="N66" s="418" t="s">
        <v>1042</v>
      </c>
      <c r="O66" s="418" t="s">
        <v>1042</v>
      </c>
      <c r="P66" s="418" t="s">
        <v>1042</v>
      </c>
      <c r="Q66" s="418" t="s">
        <v>1042</v>
      </c>
      <c r="R66" s="418" t="s">
        <v>1042</v>
      </c>
      <c r="S66" s="418" t="s">
        <v>1042</v>
      </c>
      <c r="T66" s="418" t="s">
        <v>1042</v>
      </c>
      <c r="U66" s="418" t="s">
        <v>1042</v>
      </c>
      <c r="V66" s="418" t="s">
        <v>1042</v>
      </c>
    </row>
    <row r="68" spans="1:22">
      <c r="A68" s="275" t="s">
        <v>0</v>
      </c>
    </row>
    <row r="69" spans="1:22" ht="33" customHeight="1">
      <c r="B69" s="415" t="s">
        <v>1909</v>
      </c>
      <c r="C69" s="415" t="s">
        <v>1910</v>
      </c>
      <c r="D69" s="415" t="s">
        <v>1911</v>
      </c>
      <c r="E69" s="415" t="s">
        <v>1912</v>
      </c>
      <c r="F69" s="415" t="s">
        <v>1913</v>
      </c>
      <c r="G69" s="415" t="s">
        <v>1914</v>
      </c>
      <c r="H69" s="415" t="s">
        <v>1915</v>
      </c>
      <c r="I69" s="415" t="s">
        <v>1916</v>
      </c>
      <c r="J69" s="415" t="s">
        <v>1917</v>
      </c>
      <c r="K69" s="415" t="s">
        <v>1918</v>
      </c>
      <c r="L69" s="415" t="s">
        <v>1919</v>
      </c>
      <c r="M69" s="415" t="s">
        <v>1920</v>
      </c>
      <c r="N69" s="415" t="s">
        <v>1921</v>
      </c>
      <c r="O69" s="415" t="s">
        <v>1922</v>
      </c>
      <c r="P69" s="415" t="s">
        <v>1923</v>
      </c>
      <c r="Q69" s="415" t="s">
        <v>1924</v>
      </c>
      <c r="R69" s="415" t="s">
        <v>1925</v>
      </c>
      <c r="S69" s="415" t="s">
        <v>1926</v>
      </c>
      <c r="T69" s="415" t="s">
        <v>1927</v>
      </c>
      <c r="U69" s="415" t="s">
        <v>1928</v>
      </c>
      <c r="V69" s="415" t="s">
        <v>1929</v>
      </c>
    </row>
    <row r="70" spans="1:22" ht="33" customHeight="1">
      <c r="B70" s="415" t="s">
        <v>1930</v>
      </c>
      <c r="C70" s="415" t="s">
        <v>1931</v>
      </c>
      <c r="D70" s="415" t="s">
        <v>1932</v>
      </c>
      <c r="E70" s="415" t="s">
        <v>1933</v>
      </c>
      <c r="F70" s="415" t="s">
        <v>1934</v>
      </c>
      <c r="G70" s="415" t="s">
        <v>1935</v>
      </c>
      <c r="H70" s="415" t="s">
        <v>1936</v>
      </c>
      <c r="I70" s="415" t="s">
        <v>1937</v>
      </c>
      <c r="J70" s="415" t="s">
        <v>1938</v>
      </c>
      <c r="K70" s="415" t="s">
        <v>1939</v>
      </c>
      <c r="L70" s="415" t="s">
        <v>1940</v>
      </c>
      <c r="M70" s="415" t="s">
        <v>1941</v>
      </c>
      <c r="N70" s="415" t="s">
        <v>1942</v>
      </c>
      <c r="O70" s="415" t="s">
        <v>1943</v>
      </c>
      <c r="P70" s="415" t="s">
        <v>1944</v>
      </c>
      <c r="Q70" s="415" t="s">
        <v>1945</v>
      </c>
      <c r="R70" s="415" t="s">
        <v>1946</v>
      </c>
      <c r="S70" s="415" t="s">
        <v>1947</v>
      </c>
      <c r="T70" s="415" t="s">
        <v>1948</v>
      </c>
      <c r="U70" s="415" t="s">
        <v>1949</v>
      </c>
      <c r="V70" s="415" t="s">
        <v>1950</v>
      </c>
    </row>
    <row r="71" spans="1:22" ht="11.45" customHeight="1">
      <c r="B71" s="415"/>
      <c r="C71" s="415"/>
      <c r="D71" s="415"/>
      <c r="E71" s="415"/>
      <c r="F71" s="415"/>
      <c r="G71" s="415"/>
      <c r="H71" s="415"/>
      <c r="I71" s="415"/>
      <c r="J71" s="415"/>
      <c r="K71" s="415"/>
      <c r="L71" s="415"/>
      <c r="M71" s="415"/>
      <c r="N71" s="415"/>
      <c r="O71" s="415"/>
      <c r="P71" s="415"/>
      <c r="Q71" s="415"/>
      <c r="R71" s="415"/>
      <c r="S71" s="415"/>
      <c r="T71" s="415"/>
      <c r="U71" s="415"/>
      <c r="V71" s="415"/>
    </row>
    <row r="72" spans="1:22" ht="33" customHeight="1">
      <c r="B72" s="415" t="s">
        <v>1951</v>
      </c>
      <c r="C72" s="415" t="s">
        <v>1952</v>
      </c>
      <c r="D72" s="415" t="s">
        <v>1953</v>
      </c>
      <c r="E72" s="415" t="s">
        <v>1954</v>
      </c>
      <c r="F72" s="415" t="s">
        <v>1955</v>
      </c>
      <c r="G72" s="415" t="s">
        <v>1956</v>
      </c>
      <c r="H72" s="415" t="s">
        <v>1957</v>
      </c>
      <c r="I72" s="415" t="s">
        <v>1958</v>
      </c>
      <c r="J72" s="415" t="s">
        <v>1959</v>
      </c>
      <c r="K72" s="415" t="s">
        <v>1960</v>
      </c>
      <c r="L72" s="415" t="s">
        <v>1961</v>
      </c>
      <c r="M72" s="415" t="s">
        <v>1962</v>
      </c>
      <c r="N72" s="415" t="s">
        <v>1963</v>
      </c>
      <c r="O72" s="415" t="s">
        <v>1964</v>
      </c>
      <c r="P72" s="415" t="s">
        <v>1965</v>
      </c>
      <c r="Q72" s="415" t="s">
        <v>1966</v>
      </c>
      <c r="R72" s="415" t="s">
        <v>1967</v>
      </c>
      <c r="S72" s="415" t="s">
        <v>1968</v>
      </c>
      <c r="T72" s="415" t="s">
        <v>1969</v>
      </c>
      <c r="U72" s="415" t="s">
        <v>1970</v>
      </c>
      <c r="V72" s="415" t="s">
        <v>1971</v>
      </c>
    </row>
    <row r="73" spans="1:22" ht="33" customHeight="1">
      <c r="B73" s="415" t="s">
        <v>1972</v>
      </c>
      <c r="C73" s="415" t="s">
        <v>1973</v>
      </c>
      <c r="D73" s="415" t="s">
        <v>1974</v>
      </c>
      <c r="E73" s="415" t="s">
        <v>1975</v>
      </c>
      <c r="F73" s="415" t="s">
        <v>1976</v>
      </c>
      <c r="G73" s="415" t="s">
        <v>1977</v>
      </c>
      <c r="H73" s="415" t="s">
        <v>1978</v>
      </c>
      <c r="I73" s="415" t="s">
        <v>1979</v>
      </c>
      <c r="J73" s="415" t="s">
        <v>1980</v>
      </c>
      <c r="K73" s="415" t="s">
        <v>1981</v>
      </c>
      <c r="L73" s="415" t="s">
        <v>1982</v>
      </c>
      <c r="M73" s="415" t="s">
        <v>1983</v>
      </c>
      <c r="N73" s="415" t="s">
        <v>1984</v>
      </c>
      <c r="O73" s="415" t="s">
        <v>1985</v>
      </c>
      <c r="P73" s="415" t="s">
        <v>1986</v>
      </c>
      <c r="Q73" s="415" t="s">
        <v>1987</v>
      </c>
      <c r="R73" s="415" t="s">
        <v>1988</v>
      </c>
      <c r="S73" s="415" t="s">
        <v>1989</v>
      </c>
      <c r="T73" s="415" t="s">
        <v>1990</v>
      </c>
      <c r="U73" s="415" t="s">
        <v>1991</v>
      </c>
      <c r="V73" s="415" t="s">
        <v>1992</v>
      </c>
    </row>
    <row r="74" spans="1:22" ht="18">
      <c r="A74">
        <v>84</v>
      </c>
      <c r="B74" s="418" t="s">
        <v>1042</v>
      </c>
      <c r="C74" s="418" t="s">
        <v>1042</v>
      </c>
      <c r="D74" s="418" t="s">
        <v>1042</v>
      </c>
      <c r="E74" s="418" t="s">
        <v>1042</v>
      </c>
      <c r="F74" s="418" t="s">
        <v>1042</v>
      </c>
      <c r="G74" s="418" t="s">
        <v>1042</v>
      </c>
      <c r="H74" s="418" t="s">
        <v>1042</v>
      </c>
      <c r="I74" s="418" t="s">
        <v>1042</v>
      </c>
      <c r="J74" s="418" t="s">
        <v>1042</v>
      </c>
      <c r="K74" s="418" t="s">
        <v>1042</v>
      </c>
      <c r="L74" s="418" t="s">
        <v>1042</v>
      </c>
      <c r="M74" s="418" t="s">
        <v>1042</v>
      </c>
      <c r="N74" s="418" t="s">
        <v>1042</v>
      </c>
      <c r="O74" s="418" t="s">
        <v>1042</v>
      </c>
      <c r="P74" s="418" t="s">
        <v>1042</v>
      </c>
      <c r="Q74" s="418" t="s">
        <v>1042</v>
      </c>
      <c r="R74" s="418" t="s">
        <v>1042</v>
      </c>
      <c r="S74" s="418" t="s">
        <v>1042</v>
      </c>
      <c r="T74" s="418" t="s">
        <v>1042</v>
      </c>
      <c r="U74" s="418" t="s">
        <v>1042</v>
      </c>
      <c r="V74" s="418" t="s">
        <v>1042</v>
      </c>
    </row>
    <row r="75" spans="1:22">
      <c r="A75" s="275" t="s">
        <v>0</v>
      </c>
    </row>
    <row r="76" spans="1:22" ht="33" customHeight="1">
      <c r="B76" s="415" t="s">
        <v>1993</v>
      </c>
      <c r="C76" s="415" t="s">
        <v>1994</v>
      </c>
      <c r="D76" s="415" t="s">
        <v>1995</v>
      </c>
      <c r="E76" s="415" t="s">
        <v>1996</v>
      </c>
      <c r="F76" s="415" t="s">
        <v>1997</v>
      </c>
      <c r="G76" s="415" t="s">
        <v>1998</v>
      </c>
      <c r="H76" s="415" t="s">
        <v>1999</v>
      </c>
      <c r="I76" s="415" t="s">
        <v>2000</v>
      </c>
      <c r="J76" s="415" t="s">
        <v>2001</v>
      </c>
      <c r="K76" s="415" t="s">
        <v>2002</v>
      </c>
      <c r="L76" s="415" t="s">
        <v>2003</v>
      </c>
      <c r="M76" s="415" t="s">
        <v>2004</v>
      </c>
      <c r="N76" s="415" t="s">
        <v>2005</v>
      </c>
      <c r="O76" s="415" t="s">
        <v>2006</v>
      </c>
      <c r="P76" s="415" t="s">
        <v>2007</v>
      </c>
      <c r="Q76" s="415" t="s">
        <v>2008</v>
      </c>
      <c r="R76" s="415" t="s">
        <v>2009</v>
      </c>
      <c r="S76" s="415" t="s">
        <v>2010</v>
      </c>
      <c r="T76" s="415" t="s">
        <v>2011</v>
      </c>
      <c r="U76" s="415" t="s">
        <v>2012</v>
      </c>
      <c r="V76" s="415" t="s">
        <v>2013</v>
      </c>
    </row>
    <row r="77" spans="1:22" ht="33" customHeight="1">
      <c r="B77" s="415" t="s">
        <v>2014</v>
      </c>
      <c r="C77" s="415" t="s">
        <v>2015</v>
      </c>
      <c r="D77" s="415" t="s">
        <v>2016</v>
      </c>
      <c r="E77" s="415" t="s">
        <v>2017</v>
      </c>
      <c r="F77" s="415" t="s">
        <v>2018</v>
      </c>
      <c r="G77" s="415" t="s">
        <v>2019</v>
      </c>
      <c r="H77" s="415" t="s">
        <v>2020</v>
      </c>
      <c r="I77" s="415" t="s">
        <v>2021</v>
      </c>
      <c r="J77" s="415" t="s">
        <v>2022</v>
      </c>
      <c r="K77" s="415" t="s">
        <v>2023</v>
      </c>
      <c r="L77" s="415" t="s">
        <v>2024</v>
      </c>
      <c r="M77" s="415" t="s">
        <v>2025</v>
      </c>
      <c r="N77" s="415" t="s">
        <v>2026</v>
      </c>
      <c r="O77" s="415" t="s">
        <v>2027</v>
      </c>
      <c r="P77" s="415" t="s">
        <v>2028</v>
      </c>
      <c r="Q77" s="415" t="s">
        <v>2029</v>
      </c>
      <c r="R77" s="415" t="s">
        <v>2030</v>
      </c>
      <c r="S77" s="415" t="s">
        <v>2031</v>
      </c>
      <c r="T77" s="415" t="s">
        <v>2032</v>
      </c>
      <c r="U77" s="415" t="s">
        <v>2033</v>
      </c>
      <c r="V77" s="415" t="s">
        <v>2034</v>
      </c>
    </row>
    <row r="78" spans="1:22" ht="11.1" customHeight="1">
      <c r="B78" s="415"/>
      <c r="C78" s="415"/>
      <c r="D78" s="415"/>
      <c r="E78" s="415"/>
      <c r="F78" s="415"/>
      <c r="G78" s="415"/>
      <c r="H78" s="415"/>
      <c r="I78" s="415"/>
      <c r="J78" s="415"/>
      <c r="K78" s="415"/>
      <c r="L78" s="415"/>
      <c r="M78" s="415"/>
      <c r="N78" s="415"/>
      <c r="O78" s="415"/>
      <c r="P78" s="415"/>
      <c r="Q78" s="415"/>
      <c r="R78" s="415"/>
      <c r="S78" s="415"/>
      <c r="T78" s="415"/>
      <c r="U78" s="415"/>
      <c r="V78" s="415"/>
    </row>
    <row r="79" spans="1:22" ht="33" customHeight="1">
      <c r="B79" s="415" t="s">
        <v>2035</v>
      </c>
      <c r="C79" s="415" t="s">
        <v>2036</v>
      </c>
      <c r="D79" s="415" t="s">
        <v>2037</v>
      </c>
      <c r="E79" s="415" t="s">
        <v>2038</v>
      </c>
      <c r="F79" s="415" t="s">
        <v>2039</v>
      </c>
      <c r="G79" s="415" t="s">
        <v>2040</v>
      </c>
      <c r="H79" s="415" t="s">
        <v>2041</v>
      </c>
      <c r="I79" s="415" t="s">
        <v>2042</v>
      </c>
      <c r="J79" s="415" t="s">
        <v>2043</v>
      </c>
      <c r="K79" s="415" t="s">
        <v>2044</v>
      </c>
      <c r="L79" s="415" t="s">
        <v>2045</v>
      </c>
      <c r="M79" s="415" t="s">
        <v>2046</v>
      </c>
      <c r="N79" s="415" t="s">
        <v>2047</v>
      </c>
      <c r="O79" s="415" t="s">
        <v>2048</v>
      </c>
      <c r="P79" s="415" t="s">
        <v>2049</v>
      </c>
      <c r="Q79" s="415" t="s">
        <v>2050</v>
      </c>
      <c r="R79" s="415" t="s">
        <v>2051</v>
      </c>
      <c r="S79" s="415" t="s">
        <v>2052</v>
      </c>
      <c r="T79" s="415" t="s">
        <v>2053</v>
      </c>
      <c r="U79" s="415" t="s">
        <v>2054</v>
      </c>
      <c r="V79" s="415" t="s">
        <v>2055</v>
      </c>
    </row>
    <row r="80" spans="1:22" ht="33" customHeight="1">
      <c r="B80" s="415" t="s">
        <v>2056</v>
      </c>
      <c r="C80" s="415" t="s">
        <v>2057</v>
      </c>
      <c r="D80" s="415" t="s">
        <v>2058</v>
      </c>
      <c r="E80" s="415" t="s">
        <v>2059</v>
      </c>
      <c r="F80" s="415" t="s">
        <v>2060</v>
      </c>
      <c r="G80" s="415" t="s">
        <v>2061</v>
      </c>
      <c r="H80" s="415" t="s">
        <v>2062</v>
      </c>
      <c r="I80" s="415" t="s">
        <v>2063</v>
      </c>
      <c r="J80" s="415" t="s">
        <v>2064</v>
      </c>
      <c r="K80" s="415" t="s">
        <v>2065</v>
      </c>
      <c r="L80" s="415" t="s">
        <v>2066</v>
      </c>
      <c r="M80" s="415" t="s">
        <v>2067</v>
      </c>
      <c r="N80" s="415" t="s">
        <v>2068</v>
      </c>
      <c r="O80" s="415" t="s">
        <v>2069</v>
      </c>
      <c r="P80" s="415" t="s">
        <v>2070</v>
      </c>
      <c r="Q80" s="415" t="s">
        <v>2071</v>
      </c>
      <c r="R80" s="415" t="s">
        <v>2072</v>
      </c>
      <c r="S80" s="415" t="s">
        <v>2073</v>
      </c>
      <c r="T80" s="415" t="s">
        <v>2074</v>
      </c>
      <c r="U80" s="415" t="s">
        <v>2075</v>
      </c>
      <c r="V80" s="415" t="s">
        <v>2076</v>
      </c>
    </row>
    <row r="81" spans="1:22" ht="18">
      <c r="A81">
        <v>84</v>
      </c>
      <c r="B81" s="418" t="s">
        <v>1042</v>
      </c>
      <c r="C81" s="418" t="s">
        <v>1042</v>
      </c>
      <c r="D81" s="418" t="s">
        <v>1042</v>
      </c>
      <c r="E81" s="418" t="s">
        <v>1042</v>
      </c>
      <c r="F81" s="418" t="s">
        <v>1042</v>
      </c>
      <c r="G81" s="418" t="s">
        <v>1042</v>
      </c>
      <c r="H81" s="418" t="s">
        <v>1042</v>
      </c>
      <c r="I81" s="418" t="s">
        <v>1042</v>
      </c>
      <c r="J81" s="418" t="s">
        <v>1042</v>
      </c>
      <c r="K81" s="418" t="s">
        <v>1042</v>
      </c>
      <c r="L81" s="418" t="s">
        <v>1042</v>
      </c>
      <c r="M81" s="418" t="s">
        <v>1042</v>
      </c>
      <c r="N81" s="418" t="s">
        <v>1042</v>
      </c>
      <c r="O81" s="418" t="s">
        <v>1042</v>
      </c>
      <c r="P81" s="418" t="s">
        <v>1042</v>
      </c>
      <c r="Q81" s="418" t="s">
        <v>1042</v>
      </c>
      <c r="R81" s="418" t="s">
        <v>1042</v>
      </c>
      <c r="S81" s="418" t="s">
        <v>1042</v>
      </c>
      <c r="T81" s="418" t="s">
        <v>1042</v>
      </c>
      <c r="U81" s="418" t="s">
        <v>1042</v>
      </c>
      <c r="V81" s="418" t="s">
        <v>1042</v>
      </c>
    </row>
    <row r="83" spans="1:22">
      <c r="A83" s="275" t="s">
        <v>898</v>
      </c>
    </row>
    <row r="84" spans="1:22" ht="33" customHeight="1">
      <c r="B84" s="415" t="s">
        <v>2077</v>
      </c>
      <c r="C84" s="415" t="s">
        <v>2078</v>
      </c>
      <c r="D84" s="415" t="s">
        <v>2079</v>
      </c>
      <c r="E84" s="415" t="s">
        <v>2080</v>
      </c>
      <c r="F84" s="415" t="s">
        <v>2081</v>
      </c>
      <c r="G84" s="415" t="s">
        <v>2082</v>
      </c>
      <c r="H84" s="415" t="s">
        <v>2083</v>
      </c>
      <c r="I84" s="415" t="s">
        <v>2084</v>
      </c>
      <c r="J84" s="415" t="s">
        <v>2085</v>
      </c>
      <c r="K84" s="415" t="s">
        <v>2086</v>
      </c>
      <c r="L84" s="415" t="s">
        <v>2087</v>
      </c>
      <c r="M84" s="415" t="s">
        <v>2088</v>
      </c>
      <c r="N84" s="415" t="s">
        <v>2089</v>
      </c>
      <c r="O84" s="415" t="s">
        <v>2090</v>
      </c>
      <c r="P84" s="415" t="s">
        <v>2091</v>
      </c>
      <c r="Q84" s="415" t="s">
        <v>2092</v>
      </c>
      <c r="R84" s="415" t="s">
        <v>2093</v>
      </c>
      <c r="S84" s="415" t="s">
        <v>2094</v>
      </c>
      <c r="T84" s="415" t="s">
        <v>2095</v>
      </c>
      <c r="U84" s="415" t="s">
        <v>2096</v>
      </c>
      <c r="V84" s="415" t="s">
        <v>2097</v>
      </c>
    </row>
    <row r="85" spans="1:22" ht="33" customHeight="1">
      <c r="B85" s="415" t="s">
        <v>2098</v>
      </c>
      <c r="C85" s="415" t="s">
        <v>2099</v>
      </c>
      <c r="D85" s="415" t="s">
        <v>2100</v>
      </c>
      <c r="E85" s="415" t="s">
        <v>2101</v>
      </c>
      <c r="F85" s="415" t="s">
        <v>2102</v>
      </c>
      <c r="G85" s="415" t="s">
        <v>2103</v>
      </c>
      <c r="H85" s="415" t="s">
        <v>2104</v>
      </c>
      <c r="I85" s="415" t="s">
        <v>2105</v>
      </c>
      <c r="J85" s="415" t="s">
        <v>2106</v>
      </c>
      <c r="K85" s="415" t="s">
        <v>2107</v>
      </c>
      <c r="L85" s="415" t="s">
        <v>2108</v>
      </c>
      <c r="M85" s="415" t="s">
        <v>2109</v>
      </c>
      <c r="N85" s="415" t="s">
        <v>2110</v>
      </c>
      <c r="O85" s="415" t="s">
        <v>2111</v>
      </c>
      <c r="P85" s="415" t="s">
        <v>2112</v>
      </c>
      <c r="Q85" s="415" t="s">
        <v>2113</v>
      </c>
      <c r="R85" s="415" t="s">
        <v>2114</v>
      </c>
      <c r="S85" s="415" t="s">
        <v>2115</v>
      </c>
      <c r="T85" s="415" t="s">
        <v>2116</v>
      </c>
      <c r="U85" s="415" t="s">
        <v>2117</v>
      </c>
      <c r="V85" s="415" t="s">
        <v>2118</v>
      </c>
    </row>
    <row r="86" spans="1:22" ht="10.35" customHeight="1">
      <c r="B86" s="415"/>
      <c r="C86" s="415"/>
      <c r="D86" s="415"/>
      <c r="E86" s="415"/>
      <c r="F86" s="415"/>
      <c r="G86" s="415"/>
      <c r="H86" s="415"/>
      <c r="I86" s="415"/>
      <c r="J86" s="415"/>
      <c r="K86" s="415"/>
      <c r="L86" s="415"/>
      <c r="M86" s="415"/>
      <c r="N86" s="415"/>
      <c r="O86" s="415"/>
      <c r="P86" s="415"/>
      <c r="Q86" s="415"/>
      <c r="R86" s="415"/>
      <c r="S86" s="415"/>
      <c r="T86" s="415"/>
      <c r="U86" s="415"/>
      <c r="V86" s="415"/>
    </row>
    <row r="87" spans="1:22" ht="33" customHeight="1">
      <c r="B87" s="415" t="s">
        <v>2119</v>
      </c>
      <c r="C87" s="415" t="s">
        <v>2120</v>
      </c>
      <c r="D87" s="415" t="s">
        <v>2121</v>
      </c>
      <c r="E87" s="415" t="s">
        <v>2122</v>
      </c>
      <c r="F87" s="415" t="s">
        <v>2123</v>
      </c>
      <c r="G87" s="415" t="s">
        <v>2124</v>
      </c>
      <c r="H87" s="415" t="s">
        <v>2125</v>
      </c>
      <c r="I87" s="415" t="s">
        <v>2126</v>
      </c>
      <c r="J87" s="415" t="s">
        <v>2127</v>
      </c>
      <c r="K87" s="415" t="s">
        <v>2128</v>
      </c>
      <c r="L87" s="415" t="s">
        <v>2129</v>
      </c>
      <c r="M87" s="415" t="s">
        <v>2130</v>
      </c>
      <c r="N87" s="415" t="s">
        <v>2131</v>
      </c>
      <c r="O87" s="415" t="s">
        <v>2132</v>
      </c>
      <c r="P87" s="415" t="s">
        <v>2133</v>
      </c>
      <c r="Q87" s="415" t="s">
        <v>2134</v>
      </c>
      <c r="R87" s="415" t="s">
        <v>2135</v>
      </c>
      <c r="S87" s="415" t="s">
        <v>2136</v>
      </c>
      <c r="T87" s="415" t="s">
        <v>2137</v>
      </c>
      <c r="U87" s="415" t="s">
        <v>2138</v>
      </c>
      <c r="V87" s="415" t="s">
        <v>2139</v>
      </c>
    </row>
    <row r="88" spans="1:22" ht="33" customHeight="1">
      <c r="B88" s="415" t="s">
        <v>2140</v>
      </c>
      <c r="C88" s="415" t="s">
        <v>2141</v>
      </c>
      <c r="D88" s="415" t="s">
        <v>2142</v>
      </c>
      <c r="E88" s="415" t="s">
        <v>2143</v>
      </c>
      <c r="F88" s="415" t="s">
        <v>2144</v>
      </c>
      <c r="G88" s="415" t="s">
        <v>2145</v>
      </c>
      <c r="H88" s="415" t="s">
        <v>2146</v>
      </c>
      <c r="I88" s="415" t="s">
        <v>2147</v>
      </c>
      <c r="J88" s="415" t="s">
        <v>2148</v>
      </c>
      <c r="K88" s="415" t="s">
        <v>2149</v>
      </c>
      <c r="L88" s="415" t="s">
        <v>2150</v>
      </c>
      <c r="M88" s="415" t="s">
        <v>2151</v>
      </c>
      <c r="N88" s="415" t="s">
        <v>2152</v>
      </c>
      <c r="O88" s="415" t="s">
        <v>2153</v>
      </c>
      <c r="P88" s="415" t="s">
        <v>2154</v>
      </c>
      <c r="Q88" s="415" t="s">
        <v>2155</v>
      </c>
      <c r="R88" s="415" t="s">
        <v>2156</v>
      </c>
      <c r="S88" s="415" t="s">
        <v>2157</v>
      </c>
      <c r="T88" s="415" t="s">
        <v>2158</v>
      </c>
      <c r="U88" s="415" t="s">
        <v>2159</v>
      </c>
      <c r="V88" s="415" t="s">
        <v>2160</v>
      </c>
    </row>
    <row r="89" spans="1:22" ht="18">
      <c r="A89">
        <v>84</v>
      </c>
      <c r="B89" s="418" t="s">
        <v>1042</v>
      </c>
      <c r="C89" s="418" t="s">
        <v>1042</v>
      </c>
      <c r="D89" s="418" t="s">
        <v>1042</v>
      </c>
      <c r="E89" s="418" t="s">
        <v>1042</v>
      </c>
      <c r="F89" s="418" t="s">
        <v>1042</v>
      </c>
      <c r="G89" s="418" t="s">
        <v>1042</v>
      </c>
      <c r="H89" s="418" t="s">
        <v>1042</v>
      </c>
      <c r="I89" s="418" t="s">
        <v>1042</v>
      </c>
      <c r="J89" s="418" t="s">
        <v>1042</v>
      </c>
      <c r="K89" s="418" t="s">
        <v>1042</v>
      </c>
      <c r="L89" s="418" t="s">
        <v>1042</v>
      </c>
      <c r="M89" s="418" t="s">
        <v>1042</v>
      </c>
      <c r="N89" s="418" t="s">
        <v>1042</v>
      </c>
      <c r="O89" s="418" t="s">
        <v>1042</v>
      </c>
      <c r="P89" s="418" t="s">
        <v>1042</v>
      </c>
      <c r="Q89" s="418" t="s">
        <v>1042</v>
      </c>
      <c r="R89" s="418" t="s">
        <v>1042</v>
      </c>
      <c r="S89" s="418" t="s">
        <v>1042</v>
      </c>
      <c r="T89" s="418" t="s">
        <v>1042</v>
      </c>
      <c r="U89" s="418" t="s">
        <v>1042</v>
      </c>
      <c r="V89" s="418" t="s">
        <v>1042</v>
      </c>
    </row>
    <row r="90" spans="1:22">
      <c r="A90" s="275" t="s">
        <v>898</v>
      </c>
    </row>
    <row r="91" spans="1:22" ht="33" customHeight="1">
      <c r="B91" s="415" t="s">
        <v>2161</v>
      </c>
      <c r="C91" s="415" t="s">
        <v>2162</v>
      </c>
      <c r="D91" s="415" t="s">
        <v>2163</v>
      </c>
      <c r="E91" s="415" t="s">
        <v>2164</v>
      </c>
      <c r="F91" s="415" t="s">
        <v>2165</v>
      </c>
      <c r="G91" s="415" t="s">
        <v>2166</v>
      </c>
      <c r="H91" s="415" t="s">
        <v>2167</v>
      </c>
      <c r="I91" s="415" t="s">
        <v>2168</v>
      </c>
      <c r="J91" s="415" t="s">
        <v>2169</v>
      </c>
      <c r="K91" s="415" t="s">
        <v>2170</v>
      </c>
      <c r="L91" s="415" t="s">
        <v>2171</v>
      </c>
      <c r="M91" s="415" t="s">
        <v>2172</v>
      </c>
      <c r="N91" s="415" t="s">
        <v>2173</v>
      </c>
      <c r="O91" s="415" t="s">
        <v>2174</v>
      </c>
      <c r="P91" s="415" t="s">
        <v>2175</v>
      </c>
      <c r="Q91" s="415" t="s">
        <v>2176</v>
      </c>
      <c r="R91" s="415" t="s">
        <v>2177</v>
      </c>
      <c r="S91" s="415" t="s">
        <v>2178</v>
      </c>
      <c r="T91" s="415" t="s">
        <v>2179</v>
      </c>
      <c r="U91" s="415" t="s">
        <v>2180</v>
      </c>
      <c r="V91" s="415" t="s">
        <v>2181</v>
      </c>
    </row>
    <row r="92" spans="1:22" ht="33" customHeight="1">
      <c r="B92" s="415" t="s">
        <v>2182</v>
      </c>
      <c r="C92" s="415" t="s">
        <v>2183</v>
      </c>
      <c r="D92" s="415" t="s">
        <v>2184</v>
      </c>
      <c r="E92" s="415" t="s">
        <v>2185</v>
      </c>
      <c r="F92" s="415" t="s">
        <v>2186</v>
      </c>
      <c r="G92" s="415" t="s">
        <v>2187</v>
      </c>
      <c r="H92" s="415" t="s">
        <v>2188</v>
      </c>
      <c r="I92" s="415" t="s">
        <v>2189</v>
      </c>
      <c r="J92" s="415" t="s">
        <v>2190</v>
      </c>
      <c r="K92" s="415" t="s">
        <v>2191</v>
      </c>
      <c r="L92" s="415" t="s">
        <v>2192</v>
      </c>
      <c r="M92" s="415" t="s">
        <v>2193</v>
      </c>
      <c r="N92" s="415" t="s">
        <v>2194</v>
      </c>
      <c r="O92" s="415" t="s">
        <v>2195</v>
      </c>
      <c r="P92" s="415" t="s">
        <v>2196</v>
      </c>
      <c r="Q92" s="415" t="s">
        <v>2197</v>
      </c>
      <c r="R92" s="415" t="s">
        <v>2198</v>
      </c>
      <c r="S92" s="415" t="s">
        <v>2199</v>
      </c>
      <c r="T92" s="415" t="s">
        <v>2200</v>
      </c>
      <c r="U92" s="415" t="s">
        <v>2201</v>
      </c>
      <c r="V92" s="415" t="s">
        <v>2202</v>
      </c>
    </row>
    <row r="93" spans="1:22" ht="10.35" customHeight="1">
      <c r="B93" s="415"/>
      <c r="C93" s="415"/>
      <c r="D93" s="415"/>
      <c r="E93" s="415"/>
      <c r="F93" s="415"/>
      <c r="G93" s="415"/>
      <c r="H93" s="415"/>
      <c r="I93" s="415"/>
      <c r="J93" s="415"/>
      <c r="K93" s="415"/>
      <c r="L93" s="415"/>
      <c r="M93" s="415"/>
      <c r="N93" s="415"/>
      <c r="O93" s="415"/>
      <c r="P93" s="415"/>
      <c r="Q93" s="415"/>
      <c r="R93" s="415"/>
      <c r="S93" s="415"/>
      <c r="T93" s="415"/>
      <c r="U93" s="415"/>
      <c r="V93" s="415"/>
    </row>
    <row r="94" spans="1:22" ht="33" customHeight="1">
      <c r="B94" s="415" t="s">
        <v>2203</v>
      </c>
      <c r="C94" s="415" t="s">
        <v>2204</v>
      </c>
      <c r="D94" s="415" t="s">
        <v>2205</v>
      </c>
      <c r="E94" s="415" t="s">
        <v>2206</v>
      </c>
      <c r="F94" s="415" t="s">
        <v>2207</v>
      </c>
      <c r="G94" s="415" t="s">
        <v>2208</v>
      </c>
      <c r="H94" s="415" t="s">
        <v>2209</v>
      </c>
      <c r="I94" s="415" t="s">
        <v>2210</v>
      </c>
      <c r="J94" s="415" t="s">
        <v>2211</v>
      </c>
      <c r="K94" s="415" t="s">
        <v>2212</v>
      </c>
      <c r="L94" s="415" t="s">
        <v>2213</v>
      </c>
      <c r="M94" s="415" t="s">
        <v>2214</v>
      </c>
      <c r="N94" s="415" t="s">
        <v>2215</v>
      </c>
      <c r="O94" s="415" t="s">
        <v>2216</v>
      </c>
      <c r="P94" s="415" t="s">
        <v>2217</v>
      </c>
      <c r="Q94" s="415" t="s">
        <v>2218</v>
      </c>
      <c r="R94" s="415" t="s">
        <v>2219</v>
      </c>
      <c r="S94" s="415" t="s">
        <v>2220</v>
      </c>
      <c r="T94" s="415" t="s">
        <v>2221</v>
      </c>
      <c r="U94" s="415" t="s">
        <v>2222</v>
      </c>
      <c r="V94" s="415" t="s">
        <v>2223</v>
      </c>
    </row>
    <row r="95" spans="1:22" ht="33" customHeight="1">
      <c r="B95" s="415" t="s">
        <v>2224</v>
      </c>
      <c r="C95" s="415" t="s">
        <v>2225</v>
      </c>
      <c r="D95" s="415" t="s">
        <v>2226</v>
      </c>
      <c r="E95" s="415" t="s">
        <v>2227</v>
      </c>
      <c r="F95" s="415" t="s">
        <v>2228</v>
      </c>
      <c r="G95" s="415" t="s">
        <v>2229</v>
      </c>
      <c r="H95" s="415" t="s">
        <v>2230</v>
      </c>
      <c r="I95" s="415" t="s">
        <v>2231</v>
      </c>
      <c r="J95" s="415" t="s">
        <v>2232</v>
      </c>
      <c r="K95" s="415" t="s">
        <v>2233</v>
      </c>
      <c r="L95" s="415" t="s">
        <v>2234</v>
      </c>
      <c r="M95" s="415" t="s">
        <v>2235</v>
      </c>
      <c r="N95" s="415" t="s">
        <v>2236</v>
      </c>
      <c r="O95" s="415" t="s">
        <v>2237</v>
      </c>
      <c r="P95" s="415" t="s">
        <v>2238</v>
      </c>
      <c r="Q95" s="415" t="s">
        <v>2239</v>
      </c>
      <c r="R95" s="415" t="s">
        <v>2240</v>
      </c>
      <c r="S95" s="415" t="s">
        <v>2241</v>
      </c>
      <c r="T95" s="415" t="s">
        <v>2242</v>
      </c>
      <c r="U95" s="415" t="s">
        <v>2243</v>
      </c>
      <c r="V95" s="415" t="s">
        <v>2244</v>
      </c>
    </row>
    <row r="96" spans="1:22" ht="18">
      <c r="A96">
        <v>84</v>
      </c>
      <c r="B96" s="418" t="s">
        <v>1042</v>
      </c>
      <c r="C96" s="418" t="s">
        <v>1042</v>
      </c>
      <c r="D96" s="418" t="s">
        <v>1042</v>
      </c>
      <c r="E96" s="418" t="s">
        <v>1042</v>
      </c>
      <c r="F96" s="418" t="s">
        <v>1042</v>
      </c>
      <c r="G96" s="418" t="s">
        <v>1042</v>
      </c>
      <c r="H96" s="418" t="s">
        <v>1042</v>
      </c>
      <c r="I96" s="418" t="s">
        <v>1042</v>
      </c>
      <c r="J96" s="418" t="s">
        <v>1042</v>
      </c>
      <c r="K96" s="418" t="s">
        <v>1042</v>
      </c>
      <c r="L96" s="418" t="s">
        <v>1042</v>
      </c>
      <c r="M96" s="418" t="s">
        <v>1042</v>
      </c>
      <c r="N96" s="418" t="s">
        <v>1042</v>
      </c>
      <c r="O96" s="418" t="s">
        <v>1042</v>
      </c>
      <c r="P96" s="418" t="s">
        <v>1042</v>
      </c>
      <c r="Q96" s="418" t="s">
        <v>1042</v>
      </c>
      <c r="R96" s="418" t="s">
        <v>1042</v>
      </c>
      <c r="S96" s="418" t="s">
        <v>1042</v>
      </c>
      <c r="T96" s="418" t="s">
        <v>1042</v>
      </c>
      <c r="U96" s="418" t="s">
        <v>1042</v>
      </c>
      <c r="V96" s="418" t="s">
        <v>1042</v>
      </c>
    </row>
    <row r="98" spans="1:22">
      <c r="A98" s="275" t="s">
        <v>899</v>
      </c>
    </row>
    <row r="99" spans="1:22" ht="33" customHeight="1">
      <c r="B99" s="415" t="s">
        <v>2245</v>
      </c>
      <c r="C99" s="415" t="s">
        <v>2246</v>
      </c>
      <c r="D99" s="415" t="s">
        <v>2247</v>
      </c>
      <c r="E99" s="415" t="s">
        <v>2248</v>
      </c>
      <c r="F99" s="415" t="s">
        <v>2249</v>
      </c>
      <c r="G99" s="415" t="s">
        <v>2250</v>
      </c>
      <c r="H99" s="415" t="s">
        <v>2251</v>
      </c>
      <c r="I99" s="415" t="s">
        <v>2252</v>
      </c>
      <c r="J99" s="415" t="s">
        <v>2253</v>
      </c>
      <c r="K99" s="415" t="s">
        <v>2254</v>
      </c>
      <c r="L99" s="415" t="s">
        <v>2255</v>
      </c>
      <c r="M99" s="415" t="s">
        <v>2256</v>
      </c>
      <c r="N99" s="415" t="s">
        <v>2257</v>
      </c>
      <c r="O99" s="415" t="s">
        <v>2258</v>
      </c>
      <c r="P99" s="415" t="s">
        <v>2259</v>
      </c>
      <c r="Q99" s="415" t="s">
        <v>2260</v>
      </c>
      <c r="R99" s="415" t="s">
        <v>2261</v>
      </c>
      <c r="S99" s="415" t="s">
        <v>2262</v>
      </c>
      <c r="T99" s="415" t="s">
        <v>2263</v>
      </c>
      <c r="U99" s="415" t="s">
        <v>2264</v>
      </c>
      <c r="V99" s="415" t="s">
        <v>2265</v>
      </c>
    </row>
    <row r="100" spans="1:22" ht="33" customHeight="1">
      <c r="B100" s="415" t="s">
        <v>2266</v>
      </c>
      <c r="C100" s="415" t="s">
        <v>2267</v>
      </c>
      <c r="D100" s="415" t="s">
        <v>2268</v>
      </c>
      <c r="E100" s="415" t="s">
        <v>2269</v>
      </c>
      <c r="F100" s="415" t="s">
        <v>2270</v>
      </c>
      <c r="G100" s="415" t="s">
        <v>2271</v>
      </c>
      <c r="H100" s="415" t="s">
        <v>2272</v>
      </c>
      <c r="I100" s="415" t="s">
        <v>2273</v>
      </c>
      <c r="J100" s="415" t="s">
        <v>2274</v>
      </c>
      <c r="K100" s="415" t="s">
        <v>2275</v>
      </c>
      <c r="L100" s="415" t="s">
        <v>2276</v>
      </c>
      <c r="M100" s="415" t="s">
        <v>2277</v>
      </c>
      <c r="N100" s="415" t="s">
        <v>2278</v>
      </c>
      <c r="O100" s="415" t="s">
        <v>2279</v>
      </c>
      <c r="P100" s="415" t="s">
        <v>2280</v>
      </c>
      <c r="Q100" s="415" t="s">
        <v>2281</v>
      </c>
      <c r="R100" s="415" t="s">
        <v>2282</v>
      </c>
      <c r="S100" s="415" t="s">
        <v>2283</v>
      </c>
      <c r="T100" s="415" t="s">
        <v>2284</v>
      </c>
      <c r="U100" s="415" t="s">
        <v>2285</v>
      </c>
      <c r="V100" s="415" t="s">
        <v>2286</v>
      </c>
    </row>
    <row r="101" spans="1:22" ht="12" customHeight="1">
      <c r="B101" s="415"/>
      <c r="C101" s="415"/>
      <c r="D101" s="415"/>
      <c r="E101" s="415"/>
      <c r="F101" s="415"/>
      <c r="G101" s="415"/>
      <c r="H101" s="415"/>
      <c r="I101" s="415"/>
      <c r="J101" s="415"/>
      <c r="K101" s="415"/>
      <c r="L101" s="415"/>
      <c r="M101" s="415"/>
      <c r="N101" s="415"/>
      <c r="O101" s="415"/>
      <c r="P101" s="415"/>
      <c r="Q101" s="415"/>
      <c r="R101" s="415"/>
      <c r="S101" s="415"/>
      <c r="T101" s="415"/>
      <c r="U101" s="415"/>
      <c r="V101" s="415"/>
    </row>
    <row r="102" spans="1:22" ht="33" customHeight="1">
      <c r="B102" s="415" t="s">
        <v>2287</v>
      </c>
      <c r="C102" s="415" t="s">
        <v>2288</v>
      </c>
      <c r="D102" s="415" t="s">
        <v>2289</v>
      </c>
      <c r="E102" s="415" t="s">
        <v>2290</v>
      </c>
      <c r="F102" s="415" t="s">
        <v>2291</v>
      </c>
      <c r="G102" s="415" t="s">
        <v>2292</v>
      </c>
      <c r="H102" s="415" t="s">
        <v>2293</v>
      </c>
      <c r="I102" s="415" t="s">
        <v>2294</v>
      </c>
      <c r="J102" s="415" t="s">
        <v>2295</v>
      </c>
      <c r="K102" s="415" t="s">
        <v>2296</v>
      </c>
      <c r="L102" s="415" t="s">
        <v>2297</v>
      </c>
      <c r="M102" s="415" t="s">
        <v>2298</v>
      </c>
      <c r="N102" s="415" t="s">
        <v>2299</v>
      </c>
      <c r="O102" s="415" t="s">
        <v>2300</v>
      </c>
      <c r="P102" s="415" t="s">
        <v>2301</v>
      </c>
      <c r="Q102" s="415" t="s">
        <v>2302</v>
      </c>
      <c r="R102" s="415" t="s">
        <v>2303</v>
      </c>
      <c r="S102" s="415" t="s">
        <v>2304</v>
      </c>
      <c r="T102" s="415" t="s">
        <v>2305</v>
      </c>
      <c r="U102" s="415" t="s">
        <v>2306</v>
      </c>
      <c r="V102" s="415" t="s">
        <v>2307</v>
      </c>
    </row>
    <row r="103" spans="1:22" ht="33" customHeight="1">
      <c r="B103" s="415" t="s">
        <v>2308</v>
      </c>
      <c r="C103" s="415" t="s">
        <v>2309</v>
      </c>
      <c r="D103" s="415" t="s">
        <v>2310</v>
      </c>
      <c r="E103" s="415" t="s">
        <v>2311</v>
      </c>
      <c r="F103" s="415" t="s">
        <v>2312</v>
      </c>
      <c r="G103" s="415" t="s">
        <v>2313</v>
      </c>
      <c r="H103" s="415" t="s">
        <v>2314</v>
      </c>
      <c r="I103" s="415" t="s">
        <v>2315</v>
      </c>
      <c r="J103" s="415" t="s">
        <v>2316</v>
      </c>
      <c r="K103" s="415" t="s">
        <v>2317</v>
      </c>
      <c r="L103" s="415" t="s">
        <v>2318</v>
      </c>
      <c r="M103" s="415" t="s">
        <v>2319</v>
      </c>
      <c r="N103" s="415" t="s">
        <v>2320</v>
      </c>
      <c r="O103" s="415" t="s">
        <v>2321</v>
      </c>
      <c r="P103" s="415" t="s">
        <v>2322</v>
      </c>
      <c r="Q103" s="415" t="s">
        <v>2323</v>
      </c>
      <c r="R103" s="415" t="s">
        <v>2324</v>
      </c>
      <c r="S103" s="415" t="s">
        <v>2325</v>
      </c>
      <c r="T103" s="415" t="s">
        <v>2326</v>
      </c>
      <c r="U103" s="415" t="s">
        <v>2327</v>
      </c>
      <c r="V103" s="415" t="s">
        <v>2328</v>
      </c>
    </row>
    <row r="104" spans="1:22" ht="18">
      <c r="A104">
        <v>84</v>
      </c>
      <c r="B104" s="418" t="s">
        <v>1042</v>
      </c>
      <c r="C104" s="418" t="s">
        <v>1042</v>
      </c>
      <c r="D104" s="418" t="s">
        <v>1042</v>
      </c>
      <c r="E104" s="418" t="s">
        <v>1042</v>
      </c>
      <c r="F104" s="418" t="s">
        <v>1042</v>
      </c>
      <c r="G104" s="418" t="s">
        <v>1042</v>
      </c>
      <c r="H104" s="418" t="s">
        <v>1042</v>
      </c>
      <c r="I104" s="418" t="s">
        <v>1042</v>
      </c>
      <c r="J104" s="418" t="s">
        <v>1042</v>
      </c>
      <c r="K104" s="418" t="s">
        <v>1042</v>
      </c>
      <c r="L104" s="418" t="s">
        <v>1042</v>
      </c>
      <c r="M104" s="418" t="s">
        <v>1042</v>
      </c>
      <c r="N104" s="418" t="s">
        <v>1042</v>
      </c>
      <c r="O104" s="418" t="s">
        <v>1042</v>
      </c>
      <c r="P104" s="418" t="s">
        <v>1042</v>
      </c>
      <c r="Q104" s="418" t="s">
        <v>1042</v>
      </c>
      <c r="R104" s="418" t="s">
        <v>1042</v>
      </c>
      <c r="S104" s="418" t="s">
        <v>1042</v>
      </c>
      <c r="T104" s="418" t="s">
        <v>1042</v>
      </c>
      <c r="U104" s="418" t="s">
        <v>1042</v>
      </c>
      <c r="V104" s="418" t="s">
        <v>1042</v>
      </c>
    </row>
    <row r="105" spans="1:22">
      <c r="A105" s="416"/>
      <c r="B105" s="112"/>
      <c r="C105" s="112"/>
      <c r="D105" s="112"/>
      <c r="E105" s="112"/>
      <c r="F105" s="112"/>
      <c r="G105" s="112"/>
      <c r="H105" s="112"/>
      <c r="I105" s="112"/>
      <c r="J105" s="112"/>
      <c r="K105" s="112"/>
      <c r="L105" s="112"/>
      <c r="M105" s="112"/>
      <c r="N105" s="112"/>
      <c r="O105" s="112"/>
      <c r="P105" s="112"/>
      <c r="Q105" s="112"/>
      <c r="R105" s="112"/>
      <c r="S105" s="112"/>
      <c r="T105" s="112"/>
      <c r="U105" s="112"/>
      <c r="V105" s="112"/>
    </row>
    <row r="106" spans="1:22">
      <c r="A106" s="530">
        <f>A104+A96+A89+A81+A74+A66+A59</f>
        <v>588</v>
      </c>
      <c r="B106" s="417"/>
      <c r="C106" s="417"/>
      <c r="D106" s="417"/>
      <c r="E106" s="417"/>
      <c r="F106" s="417"/>
      <c r="G106" s="417"/>
      <c r="H106" s="417"/>
      <c r="I106" s="417"/>
      <c r="J106" s="417"/>
      <c r="K106" s="417"/>
      <c r="L106" s="417"/>
      <c r="M106" s="417"/>
      <c r="N106" s="417"/>
      <c r="O106" s="417"/>
      <c r="P106" s="417"/>
      <c r="Q106" s="417"/>
      <c r="R106" s="417"/>
      <c r="S106" s="417"/>
      <c r="T106" s="417"/>
      <c r="U106" s="417"/>
      <c r="V106" s="417"/>
    </row>
    <row r="107" spans="1:22">
      <c r="A107" s="112"/>
      <c r="B107" s="417"/>
      <c r="C107" s="417"/>
      <c r="D107" s="417"/>
      <c r="E107" s="417"/>
      <c r="F107" s="417"/>
      <c r="G107" s="417"/>
      <c r="H107" s="417"/>
      <c r="I107" s="417"/>
      <c r="J107" s="417"/>
      <c r="K107" s="417"/>
      <c r="L107" s="417"/>
      <c r="M107" s="417"/>
      <c r="N107" s="417"/>
      <c r="O107" s="417"/>
      <c r="P107" s="417"/>
      <c r="Q107" s="417"/>
      <c r="R107" s="417"/>
      <c r="S107" s="417"/>
      <c r="T107" s="417"/>
      <c r="U107" s="417"/>
      <c r="V107" s="417"/>
    </row>
    <row r="108" spans="1:22">
      <c r="A108" s="112"/>
      <c r="B108" s="417"/>
      <c r="C108" s="417"/>
      <c r="D108" s="417"/>
      <c r="E108" s="417"/>
      <c r="F108" s="417"/>
      <c r="G108" s="417"/>
      <c r="H108" s="417"/>
      <c r="I108" s="417"/>
      <c r="J108" s="417"/>
      <c r="K108" s="417"/>
      <c r="L108" s="417"/>
      <c r="M108" s="417"/>
      <c r="N108" s="417"/>
      <c r="O108" s="417"/>
      <c r="P108" s="417"/>
      <c r="Q108" s="417"/>
      <c r="R108" s="417"/>
      <c r="S108" s="417"/>
      <c r="T108" s="417"/>
      <c r="U108" s="417"/>
      <c r="V108" s="417"/>
    </row>
    <row r="109" spans="1:22">
      <c r="A109" s="112"/>
      <c r="B109" s="417"/>
      <c r="C109" s="417"/>
      <c r="D109" s="417"/>
      <c r="E109" s="417"/>
      <c r="F109" s="417"/>
      <c r="G109" s="417"/>
      <c r="H109" s="417"/>
      <c r="I109" s="417"/>
      <c r="J109" s="417"/>
      <c r="K109" s="417"/>
      <c r="L109" s="417"/>
      <c r="M109" s="417"/>
      <c r="N109" s="417"/>
      <c r="O109" s="417"/>
      <c r="P109" s="417"/>
      <c r="Q109" s="417"/>
      <c r="R109" s="417"/>
      <c r="S109" s="417"/>
      <c r="T109" s="417"/>
      <c r="U109" s="417"/>
      <c r="V109" s="417"/>
    </row>
  </sheetData>
  <mergeCells count="16">
    <mergeCell ref="R6:S6"/>
    <mergeCell ref="R1:S1"/>
    <mergeCell ref="R2:S2"/>
    <mergeCell ref="R3:S3"/>
    <mergeCell ref="R4:S4"/>
    <mergeCell ref="R5:S5"/>
    <mergeCell ref="R21:S21"/>
    <mergeCell ref="R22:S22"/>
    <mergeCell ref="R23:S23"/>
    <mergeCell ref="R24:S24"/>
    <mergeCell ref="R7:S7"/>
    <mergeCell ref="R8:S8"/>
    <mergeCell ref="R17:S17"/>
    <mergeCell ref="R18:S18"/>
    <mergeCell ref="R19:S19"/>
    <mergeCell ref="R20:S20"/>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CAC01-0EF5-40FE-B189-CF5C13D2F9BF}">
  <sheetPr>
    <pageSetUpPr fitToPage="1"/>
  </sheetPr>
  <dimension ref="A1:S22"/>
  <sheetViews>
    <sheetView topLeftCell="C1" workbookViewId="0">
      <selection activeCell="R30" sqref="R30"/>
    </sheetView>
  </sheetViews>
  <sheetFormatPr defaultColWidth="11.125" defaultRowHeight="15.75"/>
  <cols>
    <col min="5" max="5" width="14.125" bestFit="1" customWidth="1"/>
    <col min="12" max="12" width="11.875" customWidth="1"/>
    <col min="14" max="14" width="18.375" bestFit="1" customWidth="1"/>
  </cols>
  <sheetData>
    <row r="1" spans="1:19" ht="23.25">
      <c r="C1" s="685" t="s">
        <v>3450</v>
      </c>
      <c r="L1" s="685" t="s">
        <v>3449</v>
      </c>
    </row>
    <row r="2" spans="1:19" ht="23.25">
      <c r="B2" s="670"/>
      <c r="C2" s="682" t="s">
        <v>3448</v>
      </c>
      <c r="D2" s="666"/>
      <c r="E2" s="681" t="s">
        <v>3434</v>
      </c>
      <c r="F2" s="681" t="s">
        <v>3437</v>
      </c>
      <c r="G2" s="681" t="s">
        <v>3442</v>
      </c>
      <c r="H2" s="681" t="s">
        <v>3431</v>
      </c>
      <c r="I2" s="662" t="s">
        <v>1070</v>
      </c>
      <c r="J2" s="684" t="s">
        <v>3429</v>
      </c>
      <c r="L2" s="667" t="s">
        <v>3448</v>
      </c>
      <c r="M2" s="666"/>
      <c r="N2" s="665" t="s">
        <v>3434</v>
      </c>
      <c r="O2" s="665" t="s">
        <v>3437</v>
      </c>
      <c r="P2" s="665" t="s">
        <v>3442</v>
      </c>
      <c r="Q2" s="665" t="s">
        <v>3431</v>
      </c>
      <c r="R2" s="662" t="s">
        <v>1070</v>
      </c>
      <c r="S2" s="684" t="s">
        <v>3429</v>
      </c>
    </row>
    <row r="3" spans="1:19" ht="23.25">
      <c r="B3" s="670"/>
      <c r="C3" s="683" t="s">
        <v>3447</v>
      </c>
      <c r="D3" s="664"/>
      <c r="E3" s="663">
        <v>496</v>
      </c>
      <c r="F3" s="663">
        <v>350</v>
      </c>
      <c r="G3" s="663">
        <v>168</v>
      </c>
      <c r="H3" s="663">
        <v>666</v>
      </c>
      <c r="I3" s="662">
        <f>SUM(E3:H3)</f>
        <v>1680</v>
      </c>
      <c r="J3" s="672">
        <f>I3/28</f>
        <v>60</v>
      </c>
      <c r="L3" s="683" t="s">
        <v>3446</v>
      </c>
      <c r="M3" s="664"/>
      <c r="N3" s="663">
        <f>10*3*8</f>
        <v>240</v>
      </c>
      <c r="O3" s="663">
        <f>10*3*8</f>
        <v>240</v>
      </c>
      <c r="P3" s="663">
        <v>0</v>
      </c>
      <c r="Q3" s="663">
        <v>760</v>
      </c>
      <c r="R3" s="662">
        <f>SUM(N3:Q3)</f>
        <v>1240</v>
      </c>
      <c r="S3" s="661">
        <f>R3/28</f>
        <v>44.285714285714285</v>
      </c>
    </row>
    <row r="4" spans="1:19" ht="23.25">
      <c r="B4" s="670"/>
      <c r="C4" s="664"/>
      <c r="D4" s="660" t="s">
        <v>3445</v>
      </c>
      <c r="E4" s="671">
        <f>E3/42</f>
        <v>11.80952380952381</v>
      </c>
      <c r="F4" s="671">
        <f>F3/42</f>
        <v>8.3333333333333339</v>
      </c>
      <c r="G4" s="671">
        <f>G3/42</f>
        <v>4</v>
      </c>
      <c r="H4" s="671">
        <f>H3/42</f>
        <v>15.857142857142858</v>
      </c>
      <c r="I4" s="671">
        <f>I3/42</f>
        <v>40</v>
      </c>
      <c r="J4" s="672"/>
      <c r="L4" s="664"/>
      <c r="M4" s="660" t="s">
        <v>3445</v>
      </c>
      <c r="N4" s="671">
        <f>N3/42</f>
        <v>5.7142857142857144</v>
      </c>
      <c r="O4" s="671">
        <f>O3/42</f>
        <v>5.7142857142857144</v>
      </c>
      <c r="P4" s="671">
        <f>P3/42</f>
        <v>0</v>
      </c>
      <c r="Q4" s="671">
        <f>Q3/42</f>
        <v>18.095238095238095</v>
      </c>
      <c r="R4" s="671">
        <f>R3/42</f>
        <v>29.523809523809526</v>
      </c>
      <c r="S4" s="661"/>
    </row>
    <row r="5" spans="1:19" ht="23.25">
      <c r="B5" s="670"/>
      <c r="C5" s="682" t="s">
        <v>3444</v>
      </c>
      <c r="D5" s="666"/>
      <c r="E5" s="681" t="s">
        <v>3434</v>
      </c>
      <c r="F5" s="681" t="s">
        <v>3437</v>
      </c>
      <c r="G5" s="681" t="s">
        <v>3442</v>
      </c>
      <c r="H5" s="681" t="s">
        <v>3431</v>
      </c>
      <c r="I5" s="662" t="s">
        <v>1070</v>
      </c>
      <c r="J5" s="672"/>
      <c r="L5" s="667" t="s">
        <v>3444</v>
      </c>
      <c r="M5" s="666"/>
      <c r="N5" s="665" t="s">
        <v>3434</v>
      </c>
      <c r="O5" s="665" t="s">
        <v>3437</v>
      </c>
      <c r="P5" s="665" t="s">
        <v>3442</v>
      </c>
      <c r="Q5" s="665" t="s">
        <v>3431</v>
      </c>
      <c r="R5" s="662" t="s">
        <v>1070</v>
      </c>
      <c r="S5" s="661"/>
    </row>
    <row r="6" spans="1:19" ht="23.25">
      <c r="B6" s="670"/>
      <c r="C6" s="664"/>
      <c r="D6" s="664"/>
      <c r="E6" s="663">
        <v>439</v>
      </c>
      <c r="F6" s="663">
        <v>400</v>
      </c>
      <c r="G6" s="663">
        <v>168</v>
      </c>
      <c r="H6" s="663">
        <v>673</v>
      </c>
      <c r="I6" s="662">
        <f>SUM(E6:H6)</f>
        <v>1680</v>
      </c>
      <c r="J6" s="672">
        <f>I6/28</f>
        <v>60</v>
      </c>
      <c r="L6" s="664"/>
      <c r="M6" s="664"/>
      <c r="N6" s="663">
        <f>(7*4*8)+(2*8)</f>
        <v>240</v>
      </c>
      <c r="O6" s="663">
        <f>42*4</f>
        <v>168</v>
      </c>
      <c r="P6" s="663">
        <f>12*10</f>
        <v>120</v>
      </c>
      <c r="Q6" s="663">
        <f>42*13</f>
        <v>546</v>
      </c>
      <c r="R6" s="662">
        <f>SUM(N6:Q6)</f>
        <v>1074</v>
      </c>
      <c r="S6" s="661">
        <f>R6/28</f>
        <v>38.357142857142854</v>
      </c>
    </row>
    <row r="7" spans="1:19" ht="23.25">
      <c r="B7" s="670"/>
      <c r="C7" s="664"/>
      <c r="D7" s="664"/>
      <c r="E7" s="671">
        <f>E6/42</f>
        <v>10.452380952380953</v>
      </c>
      <c r="F7" s="671">
        <f>F6/42</f>
        <v>9.5238095238095237</v>
      </c>
      <c r="G7" s="671">
        <f>G6/42</f>
        <v>4</v>
      </c>
      <c r="H7" s="671">
        <f>H6/42</f>
        <v>16.023809523809526</v>
      </c>
      <c r="I7" s="671">
        <f>I6/42</f>
        <v>40</v>
      </c>
      <c r="J7" s="672"/>
      <c r="L7" s="664"/>
      <c r="M7" s="664"/>
      <c r="N7" s="671">
        <f>N6/42</f>
        <v>5.7142857142857144</v>
      </c>
      <c r="O7" s="671">
        <f>O6/42</f>
        <v>4</v>
      </c>
      <c r="P7" s="671">
        <f>P6/42</f>
        <v>2.8571428571428572</v>
      </c>
      <c r="Q7" s="671">
        <f>Q6/42</f>
        <v>13</v>
      </c>
      <c r="R7" s="671">
        <f>R6/42</f>
        <v>25.571428571428573</v>
      </c>
      <c r="S7" s="661"/>
    </row>
    <row r="8" spans="1:19" ht="23.25">
      <c r="B8" s="670"/>
      <c r="C8" s="682" t="s">
        <v>3443</v>
      </c>
      <c r="D8" s="666"/>
      <c r="E8" s="681" t="s">
        <v>3434</v>
      </c>
      <c r="F8" s="681" t="s">
        <v>3437</v>
      </c>
      <c r="G8" s="681" t="s">
        <v>3442</v>
      </c>
      <c r="H8" s="681" t="s">
        <v>3431</v>
      </c>
      <c r="I8" s="662" t="s">
        <v>1070</v>
      </c>
      <c r="J8" s="672"/>
      <c r="L8" s="667" t="s">
        <v>3443</v>
      </c>
      <c r="M8" s="666"/>
      <c r="N8" s="665" t="s">
        <v>3434</v>
      </c>
      <c r="O8" s="665" t="s">
        <v>3437</v>
      </c>
      <c r="P8" s="665" t="s">
        <v>3442</v>
      </c>
      <c r="Q8" s="665" t="s">
        <v>3431</v>
      </c>
      <c r="R8" s="662" t="s">
        <v>1070</v>
      </c>
      <c r="S8" s="661"/>
    </row>
    <row r="9" spans="1:19" ht="23.25">
      <c r="B9" s="670"/>
      <c r="C9" s="664"/>
      <c r="D9" s="664"/>
      <c r="E9" s="663">
        <v>420</v>
      </c>
      <c r="F9" s="663">
        <v>420</v>
      </c>
      <c r="G9" s="663">
        <v>168</v>
      </c>
      <c r="H9" s="663">
        <v>672</v>
      </c>
      <c r="I9" s="662">
        <f>SUM(E9:H9)</f>
        <v>1680</v>
      </c>
      <c r="J9" s="672">
        <f>I9/28</f>
        <v>60</v>
      </c>
      <c r="L9" s="664"/>
      <c r="M9" s="664"/>
      <c r="N9" s="663">
        <f>(7*4*8)+(3*8)</f>
        <v>248</v>
      </c>
      <c r="O9" s="663">
        <f>42*4</f>
        <v>168</v>
      </c>
      <c r="P9" s="663">
        <f>12*10</f>
        <v>120</v>
      </c>
      <c r="Q9" s="663">
        <f>42*13</f>
        <v>546</v>
      </c>
      <c r="R9" s="662">
        <f>SUM(N9:Q9)</f>
        <v>1082</v>
      </c>
      <c r="S9" s="661">
        <f>R9/28</f>
        <v>38.642857142857146</v>
      </c>
    </row>
    <row r="10" spans="1:19" ht="23.25">
      <c r="B10" s="670"/>
      <c r="C10" s="664"/>
      <c r="D10" s="664"/>
      <c r="E10" s="671">
        <f>E9/42</f>
        <v>10</v>
      </c>
      <c r="F10" s="671">
        <f>F9/42</f>
        <v>10</v>
      </c>
      <c r="G10" s="671">
        <f>G9/42</f>
        <v>4</v>
      </c>
      <c r="H10" s="671">
        <f>H9/42</f>
        <v>16</v>
      </c>
      <c r="I10" s="671">
        <f>I9/42</f>
        <v>40</v>
      </c>
      <c r="J10" s="672"/>
      <c r="L10" s="664"/>
      <c r="M10" s="664"/>
      <c r="N10" s="671">
        <f>N9/42</f>
        <v>5.9047619047619051</v>
      </c>
      <c r="O10" s="671">
        <f>O9/42</f>
        <v>4</v>
      </c>
      <c r="P10" s="671">
        <f>P9/42</f>
        <v>2.8571428571428572</v>
      </c>
      <c r="Q10" s="671">
        <f>Q9/42</f>
        <v>13</v>
      </c>
      <c r="R10" s="671">
        <f>R9/42</f>
        <v>25.761904761904763</v>
      </c>
      <c r="S10" s="661"/>
    </row>
    <row r="11" spans="1:19" ht="23.25">
      <c r="B11" s="670"/>
      <c r="C11" s="682" t="s">
        <v>3441</v>
      </c>
      <c r="D11" s="666"/>
      <c r="E11" s="681" t="s">
        <v>3434</v>
      </c>
      <c r="F11" s="681" t="s">
        <v>3437</v>
      </c>
      <c r="G11" s="681" t="s">
        <v>3432</v>
      </c>
      <c r="H11" s="681" t="s">
        <v>3431</v>
      </c>
      <c r="I11" s="662" t="s">
        <v>1070</v>
      </c>
      <c r="J11" s="672"/>
      <c r="L11" s="667" t="s">
        <v>3441</v>
      </c>
      <c r="M11" s="666"/>
      <c r="N11" s="665" t="s">
        <v>3434</v>
      </c>
      <c r="O11" s="665" t="s">
        <v>3437</v>
      </c>
      <c r="P11" s="665" t="s">
        <v>3432</v>
      </c>
      <c r="Q11" s="665" t="s">
        <v>3431</v>
      </c>
      <c r="R11" s="662" t="s">
        <v>1070</v>
      </c>
      <c r="S11" s="661"/>
    </row>
    <row r="12" spans="1:19" ht="23.25">
      <c r="B12" s="670"/>
      <c r="C12" s="664"/>
      <c r="D12" s="664"/>
      <c r="E12" s="663">
        <v>236</v>
      </c>
      <c r="F12" s="663">
        <v>438</v>
      </c>
      <c r="G12" s="663">
        <f>84+450</f>
        <v>534</v>
      </c>
      <c r="H12" s="663">
        <v>472</v>
      </c>
      <c r="I12" s="662">
        <f>SUM(E12:H12)</f>
        <v>1680</v>
      </c>
      <c r="J12" s="672">
        <f>I12/28</f>
        <v>60</v>
      </c>
      <c r="L12" s="664"/>
      <c r="M12" s="664"/>
      <c r="N12" s="663">
        <f>(7*4*8)+(3*8)</f>
        <v>248</v>
      </c>
      <c r="O12" s="663">
        <f>42*4</f>
        <v>168</v>
      </c>
      <c r="P12" s="663">
        <f>12*10</f>
        <v>120</v>
      </c>
      <c r="Q12" s="663">
        <f>42*13</f>
        <v>546</v>
      </c>
      <c r="R12" s="662">
        <f>SUM(N12:Q12)</f>
        <v>1082</v>
      </c>
      <c r="S12" s="661">
        <f>R12/28</f>
        <v>38.642857142857146</v>
      </c>
    </row>
    <row r="13" spans="1:19" ht="23.25">
      <c r="B13" s="670"/>
      <c r="C13" s="664"/>
      <c r="D13" s="664"/>
      <c r="E13" s="671">
        <f>E12/42</f>
        <v>5.6190476190476186</v>
      </c>
      <c r="F13" s="671">
        <f>F12/42</f>
        <v>10.428571428571429</v>
      </c>
      <c r="G13" s="671">
        <f>G12/42</f>
        <v>12.714285714285714</v>
      </c>
      <c r="H13" s="671">
        <f>H12/42</f>
        <v>11.238095238095237</v>
      </c>
      <c r="I13" s="671">
        <f>I12/42</f>
        <v>40</v>
      </c>
      <c r="J13" s="672"/>
      <c r="S13" s="661"/>
    </row>
    <row r="14" spans="1:19" ht="23.25">
      <c r="B14" s="670"/>
      <c r="C14" s="660" t="s">
        <v>3430</v>
      </c>
      <c r="D14" s="660"/>
      <c r="E14" s="659">
        <f>(E3+E6+E9+E12)</f>
        <v>1591</v>
      </c>
      <c r="F14" s="659">
        <f>(F3+F6+F9+F12)</f>
        <v>1608</v>
      </c>
      <c r="G14" s="659">
        <f>(G3+G6+G9+G12)</f>
        <v>1038</v>
      </c>
      <c r="H14" s="659">
        <f>(H3+H6+H9+H12)</f>
        <v>2483</v>
      </c>
      <c r="I14" s="659">
        <f>(I3+I6+I9+I12)</f>
        <v>6720</v>
      </c>
      <c r="J14" s="659">
        <f>SUM(J3:J12)</f>
        <v>240</v>
      </c>
      <c r="L14" s="667" t="s">
        <v>3440</v>
      </c>
      <c r="M14" s="666"/>
      <c r="N14" s="665" t="s">
        <v>3434</v>
      </c>
      <c r="O14" s="665" t="s">
        <v>3437</v>
      </c>
      <c r="P14" s="665" t="s">
        <v>3432</v>
      </c>
      <c r="Q14" s="665" t="s">
        <v>3431</v>
      </c>
      <c r="R14" s="662" t="s">
        <v>1070</v>
      </c>
      <c r="S14" s="661"/>
    </row>
    <row r="15" spans="1:19" ht="21.75" customHeight="1">
      <c r="A15" s="680"/>
      <c r="B15" s="679"/>
      <c r="C15" s="678"/>
      <c r="D15" s="678"/>
      <c r="E15" s="677"/>
      <c r="F15" s="677"/>
      <c r="G15" s="677"/>
      <c r="H15" s="677"/>
      <c r="I15" s="677"/>
      <c r="J15" s="677"/>
      <c r="L15" s="664"/>
      <c r="M15" s="664"/>
      <c r="N15" s="663">
        <f>(7*4*8)+(3*8)</f>
        <v>248</v>
      </c>
      <c r="O15" s="663">
        <f>42*4</f>
        <v>168</v>
      </c>
      <c r="P15" s="663">
        <f>12*10</f>
        <v>120</v>
      </c>
      <c r="Q15" s="663">
        <f>42*13</f>
        <v>546</v>
      </c>
      <c r="R15" s="662">
        <f>SUM(N15:Q15)</f>
        <v>1082</v>
      </c>
      <c r="S15" s="661">
        <f>R15/28</f>
        <v>38.642857142857146</v>
      </c>
    </row>
    <row r="16" spans="1:19" ht="23.25">
      <c r="B16" s="670"/>
      <c r="C16" s="676" t="s">
        <v>3440</v>
      </c>
      <c r="D16" s="666"/>
      <c r="E16" s="675" t="s">
        <v>3434</v>
      </c>
      <c r="F16" s="675" t="s">
        <v>3437</v>
      </c>
      <c r="G16" s="675" t="s">
        <v>3439</v>
      </c>
      <c r="H16" s="675" t="s">
        <v>3431</v>
      </c>
      <c r="I16" s="673" t="s">
        <v>1070</v>
      </c>
      <c r="J16" s="672"/>
      <c r="S16" s="661"/>
    </row>
    <row r="17" spans="2:19" ht="23.25">
      <c r="B17" s="670"/>
      <c r="C17" s="664"/>
      <c r="D17" s="664"/>
      <c r="E17" s="674">
        <v>268</v>
      </c>
      <c r="F17" s="674">
        <v>340</v>
      </c>
      <c r="G17" s="674">
        <v>700</v>
      </c>
      <c r="H17" s="674">
        <v>372</v>
      </c>
      <c r="I17" s="673">
        <f>SUM(E17:H17)</f>
        <v>1680</v>
      </c>
      <c r="J17" s="672">
        <f>I17/28</f>
        <v>60</v>
      </c>
      <c r="L17" s="667" t="s">
        <v>3438</v>
      </c>
      <c r="M17" s="666"/>
      <c r="N17" s="665" t="s">
        <v>3434</v>
      </c>
      <c r="O17" s="665" t="s">
        <v>3437</v>
      </c>
      <c r="P17" s="665" t="s">
        <v>3432</v>
      </c>
      <c r="Q17" s="665" t="s">
        <v>3431</v>
      </c>
      <c r="R17" s="662" t="s">
        <v>1070</v>
      </c>
      <c r="S17" s="661"/>
    </row>
    <row r="18" spans="2:19" ht="23.25">
      <c r="B18" s="670"/>
      <c r="C18" s="664"/>
      <c r="D18" s="664"/>
      <c r="E18" s="671">
        <f>E17/42</f>
        <v>6.3809523809523814</v>
      </c>
      <c r="F18" s="671">
        <f>F17/42</f>
        <v>8.0952380952380949</v>
      </c>
      <c r="G18" s="671">
        <f>G17/42</f>
        <v>16.666666666666668</v>
      </c>
      <c r="H18" s="671">
        <f>H17/42</f>
        <v>8.8571428571428577</v>
      </c>
      <c r="I18" s="671">
        <f>I17/42</f>
        <v>40</v>
      </c>
      <c r="J18" s="660"/>
      <c r="L18" s="664"/>
      <c r="M18" s="664"/>
      <c r="N18" s="663">
        <f>(7*4*8)+(3*8)</f>
        <v>248</v>
      </c>
      <c r="O18" s="663">
        <f>42*4</f>
        <v>168</v>
      </c>
      <c r="P18" s="663">
        <f>12*10</f>
        <v>120</v>
      </c>
      <c r="Q18" s="663">
        <f>42*13</f>
        <v>546</v>
      </c>
      <c r="R18" s="662">
        <f>SUM(N18:Q18)</f>
        <v>1082</v>
      </c>
      <c r="S18" s="661">
        <f>R18/28</f>
        <v>38.642857142857146</v>
      </c>
    </row>
    <row r="19" spans="2:19" ht="23.25">
      <c r="B19" s="670"/>
      <c r="C19" s="669" t="s">
        <v>3436</v>
      </c>
      <c r="D19" s="664"/>
      <c r="E19" s="659">
        <f>(E3+E6+E9+E12+E17)</f>
        <v>1859</v>
      </c>
      <c r="F19" s="659">
        <f>(F3+F6+F9+F12+F17)</f>
        <v>1948</v>
      </c>
      <c r="G19" s="659">
        <f>(G3+G6+G9+G12+G17)</f>
        <v>1738</v>
      </c>
      <c r="H19" s="659">
        <f>(H3+H6+H9+H12+H17)</f>
        <v>2855</v>
      </c>
      <c r="I19" s="668">
        <f>SUM(E19:H19)</f>
        <v>8400</v>
      </c>
      <c r="J19" s="668">
        <f>SUM(J14:J17)</f>
        <v>300</v>
      </c>
      <c r="S19" s="661"/>
    </row>
    <row r="20" spans="2:19" ht="23.25">
      <c r="L20" s="667" t="s">
        <v>3435</v>
      </c>
      <c r="M20" s="666"/>
      <c r="N20" s="665" t="s">
        <v>3434</v>
      </c>
      <c r="O20" s="665" t="s">
        <v>3433</v>
      </c>
      <c r="P20" s="665" t="s">
        <v>3432</v>
      </c>
      <c r="Q20" s="665" t="s">
        <v>3431</v>
      </c>
      <c r="R20" s="662" t="s">
        <v>1070</v>
      </c>
      <c r="S20" s="661"/>
    </row>
    <row r="21" spans="2:19" ht="23.25">
      <c r="L21" s="664"/>
      <c r="M21" s="664"/>
      <c r="N21" s="663">
        <f>(1*2*8)</f>
        <v>16</v>
      </c>
      <c r="O21" s="663">
        <v>300</v>
      </c>
      <c r="P21" s="663">
        <f>(7*3*10)+(7*2*10)+50</f>
        <v>400</v>
      </c>
      <c r="Q21" s="663">
        <f>42*2</f>
        <v>84</v>
      </c>
      <c r="R21" s="662">
        <f>SUM(N21:Q21)</f>
        <v>800</v>
      </c>
      <c r="S21" s="661">
        <f>R21/28</f>
        <v>28.571428571428573</v>
      </c>
    </row>
    <row r="22" spans="2:19" ht="23.25">
      <c r="L22" s="660" t="s">
        <v>3430</v>
      </c>
      <c r="M22" s="660"/>
      <c r="N22" s="659">
        <f>(N3+N6+N9+N12+N15+N18+N21)</f>
        <v>1488</v>
      </c>
      <c r="O22" s="659">
        <f>(O3+O6+O9+O12+O15+O18+O21)</f>
        <v>1380</v>
      </c>
      <c r="P22" s="659">
        <f>(P3+P6+P9+P12+P15+P18+P21)</f>
        <v>1000</v>
      </c>
      <c r="Q22" s="659">
        <f>(Q3+Q6+Q9+Q12+Q15+Q18+Q21)</f>
        <v>3574</v>
      </c>
      <c r="R22" s="659">
        <f>(R3+R6+R9+R12+R15+R18+R21)</f>
        <v>7442</v>
      </c>
      <c r="S22" s="659">
        <f>SUM(S3:S21)</f>
        <v>265.78571428571428</v>
      </c>
    </row>
  </sheetData>
  <pageMargins left="0.7" right="0.7" top="0.75" bottom="0.75" header="0.3" footer="0.3"/>
  <pageSetup paperSize="9" scale="54"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J33"/>
  <sheetViews>
    <sheetView zoomScale="85" zoomScaleNormal="85" workbookViewId="0">
      <selection activeCell="A16" sqref="A16"/>
    </sheetView>
  </sheetViews>
  <sheetFormatPr defaultRowHeight="15.75"/>
  <cols>
    <col min="2" max="2" width="21.125" customWidth="1"/>
    <col min="3" max="3" width="8.625" customWidth="1"/>
  </cols>
  <sheetData>
    <row r="2" spans="2:10">
      <c r="B2" s="302" t="s">
        <v>1155</v>
      </c>
      <c r="C2" t="s">
        <v>1062</v>
      </c>
    </row>
    <row r="3" spans="2:10">
      <c r="C3" s="249">
        <v>1</v>
      </c>
      <c r="D3" s="249">
        <v>2</v>
      </c>
      <c r="E3" s="249">
        <v>3</v>
      </c>
      <c r="F3" s="249">
        <v>4</v>
      </c>
      <c r="G3" s="249" t="s">
        <v>3424</v>
      </c>
      <c r="H3" s="249" t="s">
        <v>2942</v>
      </c>
      <c r="I3" s="249" t="s">
        <v>2941</v>
      </c>
      <c r="J3" s="650" t="s">
        <v>2943</v>
      </c>
    </row>
    <row r="4" spans="2:10">
      <c r="B4" s="219" t="s">
        <v>1156</v>
      </c>
      <c r="C4" s="538"/>
      <c r="D4" s="538">
        <f>BW!N14</f>
        <v>72</v>
      </c>
      <c r="E4" s="538">
        <f>BW!N28</f>
        <v>50</v>
      </c>
      <c r="F4" s="538">
        <f>BW!N41</f>
        <v>16</v>
      </c>
      <c r="G4" s="537">
        <f>SUM(C4:F4)</f>
        <v>138</v>
      </c>
      <c r="H4" s="539">
        <v>150</v>
      </c>
      <c r="I4" s="331"/>
      <c r="J4" s="540">
        <f>H4+I4</f>
        <v>150</v>
      </c>
    </row>
    <row r="5" spans="2:10">
      <c r="B5" s="219" t="s">
        <v>1157</v>
      </c>
      <c r="C5" s="538"/>
      <c r="D5" s="538">
        <f>EX!K11</f>
        <v>60</v>
      </c>
      <c r="E5" s="538">
        <f>EX!K22</f>
        <v>36</v>
      </c>
      <c r="F5" s="538">
        <f>EX!K33</f>
        <v>18</v>
      </c>
      <c r="G5" s="537">
        <f t="shared" ref="G5:G19" si="0">SUM(C5:F5)</f>
        <v>114</v>
      </c>
      <c r="H5" s="539">
        <v>110</v>
      </c>
      <c r="I5" s="331"/>
      <c r="J5" s="540">
        <f t="shared" ref="J5:J19" si="1">H5+I5</f>
        <v>110</v>
      </c>
    </row>
    <row r="6" spans="2:10">
      <c r="B6" s="259" t="s">
        <v>1152</v>
      </c>
      <c r="C6" s="538"/>
      <c r="D6" s="538">
        <f>CR!O13</f>
        <v>76</v>
      </c>
      <c r="E6" s="538">
        <f>CR!O25</f>
        <v>60</v>
      </c>
      <c r="F6" s="538">
        <f>CR!O36</f>
        <v>16</v>
      </c>
      <c r="G6" s="537">
        <f t="shared" si="0"/>
        <v>152</v>
      </c>
      <c r="H6" s="539">
        <v>148</v>
      </c>
      <c r="I6" s="331"/>
      <c r="J6" s="540">
        <f t="shared" si="1"/>
        <v>148</v>
      </c>
    </row>
    <row r="7" spans="2:10">
      <c r="B7" s="219" t="s">
        <v>1158</v>
      </c>
      <c r="C7" s="538"/>
      <c r="D7" s="538">
        <f>AB!N9</f>
        <v>39</v>
      </c>
      <c r="E7" s="538">
        <f>AB!N22</f>
        <v>76</v>
      </c>
      <c r="F7" s="538">
        <f>AB!N35</f>
        <v>28</v>
      </c>
      <c r="G7" s="537">
        <f t="shared" si="0"/>
        <v>143</v>
      </c>
      <c r="H7" s="539">
        <v>144</v>
      </c>
      <c r="I7" s="331"/>
      <c r="J7" s="540">
        <f t="shared" si="1"/>
        <v>144</v>
      </c>
    </row>
    <row r="8" spans="2:10">
      <c r="B8" s="219" t="s">
        <v>1069</v>
      </c>
      <c r="C8" s="538">
        <f>48+8</f>
        <v>56</v>
      </c>
      <c r="D8" s="538">
        <f>FY!I10</f>
        <v>44</v>
      </c>
      <c r="E8" s="538">
        <f>FY!I22</f>
        <v>14</v>
      </c>
      <c r="F8" s="538">
        <f>FY!I33</f>
        <v>23</v>
      </c>
      <c r="G8" s="537">
        <f t="shared" si="0"/>
        <v>137</v>
      </c>
      <c r="H8" s="539">
        <v>96</v>
      </c>
      <c r="I8" s="331">
        <f>2*26</f>
        <v>52</v>
      </c>
      <c r="J8" s="540">
        <f t="shared" si="1"/>
        <v>148</v>
      </c>
    </row>
    <row r="9" spans="2:10">
      <c r="B9" s="219" t="s">
        <v>1163</v>
      </c>
      <c r="C9" s="538"/>
      <c r="D9" s="538">
        <f>TH!G10</f>
        <v>16</v>
      </c>
      <c r="E9" s="538">
        <f>TH!G22</f>
        <v>31</v>
      </c>
      <c r="F9" s="538">
        <f>TH!G34</f>
        <v>24</v>
      </c>
      <c r="G9" s="537">
        <f t="shared" si="0"/>
        <v>71</v>
      </c>
      <c r="H9" s="539">
        <v>80</v>
      </c>
      <c r="I9" s="331"/>
      <c r="J9" s="540">
        <f t="shared" si="1"/>
        <v>80</v>
      </c>
    </row>
    <row r="10" spans="2:10">
      <c r="B10" s="219" t="s">
        <v>1080</v>
      </c>
      <c r="C10" s="538">
        <v>10</v>
      </c>
      <c r="D10" s="538">
        <f>'EM-EV'!K8</f>
        <v>34</v>
      </c>
      <c r="E10" s="538">
        <f>'EM-EV'!K18</f>
        <v>12</v>
      </c>
      <c r="F10" s="538">
        <f>'EM-EV'!K28</f>
        <v>4</v>
      </c>
      <c r="G10" s="537">
        <f t="shared" si="0"/>
        <v>60</v>
      </c>
      <c r="H10" s="539">
        <v>38</v>
      </c>
      <c r="I10" s="331"/>
      <c r="J10" s="540">
        <f t="shared" si="1"/>
        <v>38</v>
      </c>
    </row>
    <row r="11" spans="2:10">
      <c r="B11" s="219" t="s">
        <v>1180</v>
      </c>
      <c r="C11" s="538">
        <v>12</v>
      </c>
      <c r="D11" s="538">
        <f>'EM-EV'!P8</f>
        <v>18</v>
      </c>
      <c r="E11" s="538"/>
      <c r="F11" s="538"/>
      <c r="G11" s="537">
        <f t="shared" si="0"/>
        <v>30</v>
      </c>
      <c r="H11" s="539">
        <v>18</v>
      </c>
      <c r="I11" s="331">
        <v>4</v>
      </c>
      <c r="J11" s="540">
        <f t="shared" si="1"/>
        <v>22</v>
      </c>
    </row>
    <row r="12" spans="2:10">
      <c r="B12" s="219" t="s">
        <v>1244</v>
      </c>
      <c r="C12" s="538">
        <v>62</v>
      </c>
      <c r="D12" s="538">
        <v>8</v>
      </c>
      <c r="E12" s="538"/>
      <c r="F12" s="538">
        <v>44</v>
      </c>
      <c r="G12" s="537">
        <f t="shared" si="0"/>
        <v>114</v>
      </c>
      <c r="H12" s="539">
        <v>82</v>
      </c>
      <c r="I12" s="331">
        <f>2*24</f>
        <v>48</v>
      </c>
      <c r="J12" s="540">
        <f t="shared" si="1"/>
        <v>130</v>
      </c>
    </row>
    <row r="13" spans="2:10">
      <c r="B13" s="219" t="s">
        <v>1270</v>
      </c>
      <c r="C13" s="538">
        <v>30</v>
      </c>
      <c r="D13" s="538">
        <f>NEU!H10</f>
        <v>21</v>
      </c>
      <c r="E13" s="538">
        <f>NEU!H22</f>
        <v>23</v>
      </c>
      <c r="F13" s="538">
        <f>NEU!H33</f>
        <v>0</v>
      </c>
      <c r="G13" s="537">
        <f t="shared" si="0"/>
        <v>74</v>
      </c>
      <c r="H13" s="539">
        <v>46</v>
      </c>
      <c r="I13" s="331">
        <f>2*20</f>
        <v>40</v>
      </c>
      <c r="J13" s="540">
        <f t="shared" si="1"/>
        <v>86</v>
      </c>
    </row>
    <row r="14" spans="2:10">
      <c r="B14" s="259" t="s">
        <v>1195</v>
      </c>
      <c r="C14" s="538"/>
      <c r="D14" s="538">
        <f>MFA!H10</f>
        <v>16</v>
      </c>
      <c r="E14" s="538">
        <f>MFA!H22</f>
        <v>44</v>
      </c>
      <c r="F14" s="538">
        <f>MFA!H34</f>
        <v>0</v>
      </c>
      <c r="G14" s="537">
        <f t="shared" si="0"/>
        <v>60</v>
      </c>
      <c r="H14" s="539">
        <v>72</v>
      </c>
      <c r="I14" s="331"/>
      <c r="J14" s="540">
        <f t="shared" si="1"/>
        <v>72</v>
      </c>
    </row>
    <row r="15" spans="2:10">
      <c r="B15" s="259" t="s">
        <v>1272</v>
      </c>
      <c r="C15" s="538">
        <f>28+13</f>
        <v>41</v>
      </c>
      <c r="D15" s="538">
        <f>FI!K11</f>
        <v>38</v>
      </c>
      <c r="E15" s="538">
        <f>FI!K23</f>
        <v>20</v>
      </c>
      <c r="F15" s="538">
        <f>FI!K34</f>
        <v>26</v>
      </c>
      <c r="G15" s="537">
        <f t="shared" si="0"/>
        <v>125</v>
      </c>
      <c r="H15" s="539">
        <f>38+24</f>
        <v>62</v>
      </c>
      <c r="I15" s="331">
        <v>18</v>
      </c>
      <c r="J15" s="540">
        <f t="shared" si="1"/>
        <v>80</v>
      </c>
    </row>
    <row r="16" spans="2:10">
      <c r="B16" s="259" t="s">
        <v>1182</v>
      </c>
      <c r="C16" s="538">
        <v>28</v>
      </c>
      <c r="D16" s="538">
        <v>16</v>
      </c>
      <c r="E16" s="538">
        <f>SO!G20</f>
        <v>24</v>
      </c>
      <c r="F16" s="538">
        <f>SO!G30</f>
        <v>24</v>
      </c>
      <c r="G16" s="537">
        <f t="shared" si="0"/>
        <v>92</v>
      </c>
      <c r="H16" s="539">
        <v>70</v>
      </c>
      <c r="I16" s="331">
        <v>6</v>
      </c>
      <c r="J16" s="540">
        <f t="shared" si="1"/>
        <v>76</v>
      </c>
    </row>
    <row r="17" spans="2:10">
      <c r="B17" s="219" t="s">
        <v>1196</v>
      </c>
      <c r="C17" s="538">
        <f>48+56</f>
        <v>104</v>
      </c>
      <c r="D17" s="538"/>
      <c r="E17" s="538"/>
      <c r="F17" s="538"/>
      <c r="G17" s="537">
        <f t="shared" si="0"/>
        <v>104</v>
      </c>
      <c r="H17" s="539"/>
      <c r="I17" s="331">
        <f>(2*24)+(2*20)</f>
        <v>88</v>
      </c>
      <c r="J17" s="540">
        <f t="shared" si="1"/>
        <v>88</v>
      </c>
    </row>
    <row r="18" spans="2:10">
      <c r="B18" s="219" t="s">
        <v>1294</v>
      </c>
      <c r="C18" s="538">
        <v>76</v>
      </c>
      <c r="D18" s="538"/>
      <c r="E18" s="538"/>
      <c r="F18" s="538"/>
      <c r="G18" s="537">
        <f t="shared" si="0"/>
        <v>76</v>
      </c>
      <c r="H18" s="539">
        <v>50</v>
      </c>
      <c r="I18" s="331">
        <f>2*18</f>
        <v>36</v>
      </c>
      <c r="J18" s="540">
        <f t="shared" si="1"/>
        <v>86</v>
      </c>
    </row>
    <row r="19" spans="2:10">
      <c r="B19" s="219" t="s">
        <v>1295</v>
      </c>
      <c r="C19" s="538">
        <v>72</v>
      </c>
      <c r="D19" s="538"/>
      <c r="E19" s="538"/>
      <c r="F19" s="538"/>
      <c r="G19" s="537">
        <f t="shared" si="0"/>
        <v>72</v>
      </c>
      <c r="H19" s="539">
        <v>50</v>
      </c>
      <c r="I19" s="331"/>
      <c r="J19" s="540">
        <f t="shared" si="1"/>
        <v>50</v>
      </c>
    </row>
    <row r="21" spans="2:10" ht="17.100000000000001" customHeight="1">
      <c r="B21" s="316"/>
      <c r="C21" s="317"/>
      <c r="D21" s="318"/>
      <c r="E21" s="318"/>
      <c r="F21" s="318"/>
      <c r="G21" s="318"/>
    </row>
    <row r="22" spans="2:10">
      <c r="B22" t="s">
        <v>3425</v>
      </c>
      <c r="C22" s="237">
        <f>SUM(C4:C19)</f>
        <v>491</v>
      </c>
      <c r="D22" s="237">
        <f t="shared" ref="D22:F22" si="2">SUM(D4:D19)</f>
        <v>458</v>
      </c>
      <c r="E22" s="237">
        <f t="shared" si="2"/>
        <v>390</v>
      </c>
      <c r="F22" s="237">
        <f t="shared" si="2"/>
        <v>223</v>
      </c>
      <c r="G22" s="537">
        <f ca="1">SUM(G4:G34)</f>
        <v>2510</v>
      </c>
      <c r="H22" s="539">
        <f ca="1">SUM(H4:H34)</f>
        <v>2216</v>
      </c>
      <c r="I22" s="331">
        <f t="shared" ref="I22" si="3">SUM(I4:I19)</f>
        <v>292</v>
      </c>
      <c r="J22" s="540">
        <f ca="1">SUM(J4:J34)</f>
        <v>2508</v>
      </c>
    </row>
    <row r="23" spans="2:10">
      <c r="B23" t="s">
        <v>3427</v>
      </c>
      <c r="C23" s="237">
        <f>C22*1.5</f>
        <v>736.5</v>
      </c>
      <c r="D23" s="237">
        <f t="shared" ref="D23:F23" si="4">D22*1.5</f>
        <v>687</v>
      </c>
      <c r="E23" s="237">
        <f t="shared" si="4"/>
        <v>585</v>
      </c>
      <c r="F23" s="237">
        <f t="shared" si="4"/>
        <v>334.5</v>
      </c>
      <c r="G23" s="537">
        <f>SUM(C23:F23)</f>
        <v>2343</v>
      </c>
      <c r="H23" s="653">
        <f>1380-240</f>
        <v>1140</v>
      </c>
      <c r="I23" s="653">
        <f>'Ur-vak-EC'!D9+'Ur-vak-EC'!J9</f>
        <v>474</v>
      </c>
      <c r="J23" s="540">
        <f>SUM(H23:I23)</f>
        <v>1614</v>
      </c>
    </row>
    <row r="24" spans="2:10">
      <c r="B24" t="s">
        <v>3426</v>
      </c>
      <c r="C24" s="237">
        <f>C22*2</f>
        <v>982</v>
      </c>
      <c r="D24" s="237">
        <f t="shared" ref="D24:F24" si="5">D22*2</f>
        <v>916</v>
      </c>
      <c r="E24" s="237">
        <f t="shared" si="5"/>
        <v>780</v>
      </c>
      <c r="F24" s="237">
        <f t="shared" si="5"/>
        <v>446</v>
      </c>
      <c r="G24" s="537">
        <f>SUM(C24:F24)</f>
        <v>3124</v>
      </c>
      <c r="H24" s="237">
        <f>3574-760</f>
        <v>2814</v>
      </c>
      <c r="I24" s="653">
        <f>'Ur-vak-EC'!E9+'Ur-vak-EC'!K9</f>
        <v>850</v>
      </c>
      <c r="J24" s="540">
        <f>SUM(H24:I24)</f>
        <v>3664</v>
      </c>
    </row>
    <row r="25" spans="2:10">
      <c r="B25" s="536" t="s">
        <v>3428</v>
      </c>
      <c r="C25" s="654">
        <f>SUM(C22:C24)</f>
        <v>2209.5</v>
      </c>
      <c r="D25" s="654">
        <f t="shared" ref="D25:J25" si="6">SUM(D22:D24)</f>
        <v>2061</v>
      </c>
      <c r="E25" s="654">
        <f t="shared" si="6"/>
        <v>1755</v>
      </c>
      <c r="F25" s="654">
        <f t="shared" si="6"/>
        <v>1003.5</v>
      </c>
      <c r="G25" s="655">
        <f t="shared" ca="1" si="6"/>
        <v>6742</v>
      </c>
      <c r="H25" s="656">
        <f t="shared" ca="1" si="6"/>
        <v>6170</v>
      </c>
      <c r="I25" s="654">
        <f t="shared" si="6"/>
        <v>1616</v>
      </c>
      <c r="J25" s="657">
        <f t="shared" ca="1" si="6"/>
        <v>7762</v>
      </c>
    </row>
    <row r="26" spans="2:10">
      <c r="B26" s="332" t="s">
        <v>1419</v>
      </c>
      <c r="C26" s="331">
        <v>168</v>
      </c>
      <c r="D26" s="331">
        <v>168</v>
      </c>
      <c r="E26" s="331">
        <v>168</v>
      </c>
      <c r="F26" s="331">
        <f>KL!A48+84</f>
        <v>444</v>
      </c>
      <c r="G26" s="331">
        <f>SUM(C26:F26)</f>
        <v>948</v>
      </c>
      <c r="H26" s="331">
        <v>1000</v>
      </c>
      <c r="I26" s="331"/>
      <c r="J26" s="331">
        <v>1000</v>
      </c>
    </row>
    <row r="27" spans="2:10">
      <c r="B27" s="112" t="s">
        <v>3429</v>
      </c>
      <c r="C27" s="658">
        <f>(C25+C26)/28</f>
        <v>84.910714285714292</v>
      </c>
      <c r="D27" s="658">
        <f t="shared" ref="D27:F27" si="7">(D25+D26)/28</f>
        <v>79.607142857142861</v>
      </c>
      <c r="E27" s="658">
        <f t="shared" si="7"/>
        <v>68.678571428571431</v>
      </c>
      <c r="F27" s="658">
        <f t="shared" si="7"/>
        <v>51.696428571428569</v>
      </c>
      <c r="G27" s="658">
        <f t="shared" ref="G27" ca="1" si="8">(G25+G26)/28</f>
        <v>51.696428571428569</v>
      </c>
      <c r="H27" s="658">
        <f t="shared" ref="H27" ca="1" si="9">(H25+H26)/28</f>
        <v>51.696428571428569</v>
      </c>
      <c r="I27" s="658">
        <f t="shared" ref="I27:J27" si="10">I25/28</f>
        <v>57.714285714285715</v>
      </c>
      <c r="J27" s="658">
        <f t="shared" ca="1" si="10"/>
        <v>277.21428571428572</v>
      </c>
    </row>
    <row r="28" spans="2:10">
      <c r="B28" s="112"/>
      <c r="C28" s="112"/>
      <c r="D28" s="112"/>
      <c r="E28" s="112"/>
      <c r="F28" s="112"/>
      <c r="G28" s="112"/>
      <c r="H28" s="423"/>
      <c r="I28" s="112"/>
    </row>
    <row r="29" spans="2:10">
      <c r="B29" t="s">
        <v>3425</v>
      </c>
      <c r="C29" s="237">
        <f>'Ur-vak-EC'!C9+'Ur-vak-EC'!I9+'Ur-vak-EC'!O9+'Ur-vak-EC'!U9</f>
        <v>491</v>
      </c>
      <c r="D29" s="237">
        <f t="shared" ref="D29:F29" si="11">SUM(D10:D25)</f>
        <v>4273</v>
      </c>
      <c r="E29" s="237">
        <f t="shared" si="11"/>
        <v>3633</v>
      </c>
      <c r="F29" s="237">
        <f t="shared" si="11"/>
        <v>2105</v>
      </c>
      <c r="G29" s="537">
        <f ca="1">SUM(G10:G27)</f>
        <v>15479.785714285714</v>
      </c>
      <c r="H29" s="539">
        <f ca="1">SUM(H10:H27)</f>
        <v>14048.357142857143</v>
      </c>
      <c r="I29" s="331">
        <f t="shared" ref="I29" si="12">SUM(I10:I25)</f>
        <v>3472</v>
      </c>
      <c r="J29" s="540">
        <f ca="1">SUM(J10:J27)</f>
        <v>17529.214285714286</v>
      </c>
    </row>
    <row r="30" spans="2:10">
      <c r="B30" t="s">
        <v>3427</v>
      </c>
      <c r="C30" s="237">
        <f>'Ur-vak-EC'!D9+'Ur-vak-EC'!J9+'Ur-vak-EC'!P9+'Ur-vak-EC'!V9</f>
        <v>777</v>
      </c>
      <c r="D30" s="237">
        <v>400</v>
      </c>
      <c r="E30" s="237">
        <v>420</v>
      </c>
      <c r="F30" s="237">
        <v>438</v>
      </c>
      <c r="G30" s="537">
        <f>SUM(C30:F30)</f>
        <v>2035</v>
      </c>
      <c r="H30" s="653">
        <f>1380-240</f>
        <v>1140</v>
      </c>
      <c r="I30" s="653">
        <f>'Ur-vak-EC'!D15+'Ur-vak-EC'!J15</f>
        <v>0</v>
      </c>
      <c r="J30" s="540">
        <f>SUM(H30:I30)</f>
        <v>1140</v>
      </c>
    </row>
    <row r="31" spans="2:10">
      <c r="B31" t="s">
        <v>3426</v>
      </c>
      <c r="C31" s="237">
        <f>'Ur-vak-EC'!E9+'Ur-vak-EC'!K9+'Ur-vak-EC'!Q9+'Ur-vak-EC'!W9</f>
        <v>1160</v>
      </c>
      <c r="D31" s="237">
        <v>673</v>
      </c>
      <c r="E31" s="237">
        <v>672</v>
      </c>
      <c r="F31" s="237">
        <v>472</v>
      </c>
      <c r="G31" s="537">
        <f>SUM(C31:F31)</f>
        <v>2977</v>
      </c>
      <c r="H31" s="237">
        <f>3574-760</f>
        <v>2814</v>
      </c>
      <c r="I31" s="653">
        <f>'Ur-vak-EC'!E15+'Ur-vak-EC'!K15</f>
        <v>155</v>
      </c>
      <c r="J31" s="540">
        <f>SUM(H31:I31)</f>
        <v>2969</v>
      </c>
    </row>
    <row r="32" spans="2:10">
      <c r="B32" s="536" t="s">
        <v>3428</v>
      </c>
      <c r="C32" s="654">
        <f>SUM(C29:C31)</f>
        <v>2428</v>
      </c>
      <c r="D32" s="654">
        <f t="shared" ref="D32:J32" si="13">SUM(D29:D31)</f>
        <v>5346</v>
      </c>
      <c r="E32" s="654">
        <f t="shared" si="13"/>
        <v>4725</v>
      </c>
      <c r="F32" s="654">
        <f t="shared" si="13"/>
        <v>3015</v>
      </c>
      <c r="G32" s="655">
        <f t="shared" ca="1" si="13"/>
        <v>20467.785714285714</v>
      </c>
      <c r="H32" s="656">
        <f t="shared" ca="1" si="13"/>
        <v>18002.357142857145</v>
      </c>
      <c r="I32" s="654">
        <f t="shared" si="13"/>
        <v>3627</v>
      </c>
      <c r="J32" s="657">
        <f t="shared" ca="1" si="13"/>
        <v>21638.214285714286</v>
      </c>
    </row>
    <row r="33" spans="2:10">
      <c r="B33" s="112" t="s">
        <v>3429</v>
      </c>
      <c r="C33" s="658">
        <f>C32/28</f>
        <v>86.714285714285708</v>
      </c>
      <c r="D33" s="658">
        <f t="shared" ref="D33:J33" si="14">D32/28</f>
        <v>190.92857142857142</v>
      </c>
      <c r="E33" s="658">
        <f t="shared" si="14"/>
        <v>168.75</v>
      </c>
      <c r="F33" s="658">
        <f t="shared" si="14"/>
        <v>107.67857142857143</v>
      </c>
      <c r="G33" s="658">
        <f t="shared" ca="1" si="14"/>
        <v>730.99234693877554</v>
      </c>
      <c r="H33" s="658">
        <f t="shared" ca="1" si="14"/>
        <v>642.94132653061229</v>
      </c>
      <c r="I33" s="658">
        <f t="shared" si="14"/>
        <v>129.53571428571428</v>
      </c>
      <c r="J33" s="658">
        <f t="shared" ca="1" si="14"/>
        <v>772.79336734693879</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76009-3ABB-4B31-A3B2-FEC171504B79}">
  <dimension ref="A1:I57"/>
  <sheetViews>
    <sheetView workbookViewId="0">
      <selection activeCell="O40" sqref="O40"/>
    </sheetView>
  </sheetViews>
  <sheetFormatPr defaultColWidth="8.875" defaultRowHeight="15"/>
  <cols>
    <col min="1" max="2" width="8.875" style="800"/>
    <col min="3" max="3" width="32.375" style="800" customWidth="1"/>
    <col min="4" max="4" width="11.625" style="801" customWidth="1"/>
    <col min="5" max="5" width="8.875" style="801"/>
    <col min="6" max="6" width="18.375" style="800" bestFit="1" customWidth="1"/>
    <col min="7" max="7" width="22.875" style="802" bestFit="1" customWidth="1"/>
    <col min="8" max="8" width="18.375" style="800" customWidth="1"/>
    <col min="9" max="9" width="15.375" style="801" customWidth="1"/>
    <col min="10" max="16384" width="8.875" style="800"/>
  </cols>
  <sheetData>
    <row r="1" spans="1:9" ht="30.75" thickBot="1">
      <c r="D1" s="812" t="s">
        <v>3574</v>
      </c>
      <c r="E1" s="813" t="s">
        <v>3573</v>
      </c>
      <c r="G1" s="803" t="s">
        <v>3634</v>
      </c>
    </row>
    <row r="2" spans="1:9">
      <c r="C2" s="804" t="s">
        <v>3586</v>
      </c>
      <c r="D2" s="805"/>
      <c r="E2" s="805" t="s">
        <v>3587</v>
      </c>
      <c r="F2" s="804" t="s">
        <v>3588</v>
      </c>
      <c r="G2" s="806" t="s">
        <v>3589</v>
      </c>
      <c r="H2" s="804" t="s">
        <v>3590</v>
      </c>
      <c r="I2" s="807" t="s">
        <v>3591</v>
      </c>
    </row>
    <row r="3" spans="1:9">
      <c r="A3" s="816" t="s">
        <v>3612</v>
      </c>
      <c r="C3" s="815" t="s">
        <v>3633</v>
      </c>
      <c r="D3" s="809">
        <v>2</v>
      </c>
      <c r="E3" s="809">
        <v>2</v>
      </c>
      <c r="F3" s="808" t="s">
        <v>3592</v>
      </c>
      <c r="G3" s="810" t="s">
        <v>3578</v>
      </c>
      <c r="H3" s="808" t="s">
        <v>3593</v>
      </c>
      <c r="I3" s="801">
        <v>2</v>
      </c>
    </row>
    <row r="4" spans="1:9">
      <c r="D4" s="809"/>
      <c r="E4" s="809"/>
      <c r="F4" s="808"/>
      <c r="G4" s="810"/>
      <c r="H4" s="808" t="s">
        <v>3594</v>
      </c>
      <c r="I4" s="801">
        <v>4</v>
      </c>
    </row>
    <row r="5" spans="1:9">
      <c r="D5" s="809"/>
      <c r="E5" s="809"/>
      <c r="F5" s="808"/>
      <c r="G5" s="810"/>
      <c r="H5" s="808" t="s">
        <v>3557</v>
      </c>
      <c r="I5" s="801">
        <v>2</v>
      </c>
    </row>
    <row r="6" spans="1:9">
      <c r="D6" s="809"/>
      <c r="E6" s="809"/>
      <c r="F6" s="808"/>
      <c r="G6" s="810"/>
      <c r="H6" s="808" t="s">
        <v>3558</v>
      </c>
      <c r="I6" s="801">
        <v>4</v>
      </c>
    </row>
    <row r="7" spans="1:9">
      <c r="D7" s="809"/>
      <c r="E7" s="809"/>
      <c r="F7" s="808"/>
      <c r="G7" s="810"/>
      <c r="H7" s="808" t="s">
        <v>3559</v>
      </c>
      <c r="I7" s="801">
        <v>8</v>
      </c>
    </row>
    <row r="8" spans="1:9">
      <c r="D8" s="809"/>
      <c r="E8" s="809"/>
      <c r="F8" s="808"/>
      <c r="G8" s="810"/>
      <c r="H8" s="808"/>
    </row>
    <row r="9" spans="1:9">
      <c r="D9" s="809"/>
      <c r="E9" s="809"/>
      <c r="F9" s="808"/>
      <c r="G9" s="810" t="s">
        <v>3579</v>
      </c>
      <c r="H9" s="808" t="s">
        <v>1196</v>
      </c>
      <c r="I9" s="801">
        <v>4</v>
      </c>
    </row>
    <row r="10" spans="1:9">
      <c r="D10" s="809"/>
      <c r="E10" s="809"/>
      <c r="F10" s="808"/>
      <c r="G10" s="810"/>
      <c r="H10" s="808" t="s">
        <v>3595</v>
      </c>
      <c r="I10" s="801">
        <v>4</v>
      </c>
    </row>
    <row r="11" spans="1:9">
      <c r="D11" s="809"/>
      <c r="E11" s="809"/>
      <c r="F11" s="808"/>
      <c r="G11" s="810"/>
      <c r="H11" s="808" t="s">
        <v>3557</v>
      </c>
      <c r="I11" s="801">
        <v>2</v>
      </c>
    </row>
    <row r="12" spans="1:9">
      <c r="D12" s="809"/>
      <c r="E12" s="809"/>
      <c r="F12" s="808"/>
      <c r="G12" s="810"/>
      <c r="H12" s="808" t="s">
        <v>3558</v>
      </c>
      <c r="I12" s="801">
        <v>4</v>
      </c>
    </row>
    <row r="13" spans="1:9">
      <c r="D13" s="809"/>
      <c r="E13" s="809"/>
      <c r="F13" s="808"/>
      <c r="G13" s="810"/>
      <c r="H13" s="808" t="s">
        <v>3559</v>
      </c>
      <c r="I13" s="801">
        <v>6</v>
      </c>
    </row>
    <row r="14" spans="1:9">
      <c r="D14" s="809"/>
      <c r="E14" s="809"/>
      <c r="F14" s="808"/>
      <c r="G14" s="810"/>
      <c r="H14" s="808"/>
    </row>
    <row r="15" spans="1:9">
      <c r="D15" s="809">
        <v>2</v>
      </c>
      <c r="E15" s="809">
        <v>2</v>
      </c>
      <c r="F15" s="808" t="s">
        <v>3592</v>
      </c>
      <c r="G15" s="810" t="s">
        <v>3596</v>
      </c>
      <c r="H15" s="808" t="s">
        <v>3597</v>
      </c>
      <c r="I15" s="801">
        <v>2</v>
      </c>
    </row>
    <row r="16" spans="1:9">
      <c r="D16" s="809"/>
      <c r="E16" s="809"/>
      <c r="F16" s="808"/>
      <c r="G16" s="810"/>
      <c r="H16" s="808" t="s">
        <v>3609</v>
      </c>
      <c r="I16" s="801">
        <v>4</v>
      </c>
    </row>
    <row r="17" spans="1:9">
      <c r="D17" s="809"/>
      <c r="E17" s="809"/>
      <c r="F17" s="808"/>
      <c r="G17" s="810"/>
      <c r="H17" s="808" t="s">
        <v>3598</v>
      </c>
      <c r="I17" s="801">
        <v>2</v>
      </c>
    </row>
    <row r="18" spans="1:9">
      <c r="D18" s="809"/>
      <c r="E18" s="809"/>
      <c r="F18" s="808"/>
      <c r="G18" s="810"/>
      <c r="H18" s="808" t="s">
        <v>3610</v>
      </c>
      <c r="I18" s="801">
        <v>4</v>
      </c>
    </row>
    <row r="19" spans="1:9">
      <c r="D19" s="809"/>
      <c r="E19" s="809"/>
      <c r="F19" s="808"/>
      <c r="G19" s="810"/>
      <c r="H19" s="808" t="s">
        <v>3611</v>
      </c>
      <c r="I19" s="801">
        <v>6</v>
      </c>
    </row>
    <row r="20" spans="1:9" s="801" customFormat="1">
      <c r="C20" s="815"/>
      <c r="D20" s="809"/>
      <c r="E20" s="809"/>
      <c r="F20" s="808"/>
      <c r="G20" s="810"/>
      <c r="H20" s="808"/>
    </row>
    <row r="21" spans="1:9" s="801" customFormat="1">
      <c r="C21" s="815"/>
      <c r="D21" s="809">
        <v>3</v>
      </c>
      <c r="E21" s="809">
        <v>3</v>
      </c>
      <c r="F21" s="808" t="s">
        <v>3592</v>
      </c>
      <c r="G21" s="810" t="s">
        <v>3599</v>
      </c>
      <c r="H21" s="808" t="s">
        <v>3600</v>
      </c>
    </row>
    <row r="22" spans="1:9" s="801" customFormat="1">
      <c r="C22" s="815"/>
      <c r="D22" s="809"/>
      <c r="E22" s="809"/>
      <c r="F22" s="808"/>
      <c r="G22" s="810"/>
      <c r="H22" s="808" t="s">
        <v>3601</v>
      </c>
    </row>
    <row r="23" spans="1:9" s="801" customFormat="1">
      <c r="C23" s="815"/>
      <c r="D23" s="809"/>
      <c r="E23" s="809"/>
      <c r="F23" s="808"/>
      <c r="G23" s="810"/>
      <c r="H23" s="808" t="s">
        <v>3602</v>
      </c>
    </row>
    <row r="24" spans="1:9" s="801" customFormat="1">
      <c r="C24" s="815"/>
      <c r="D24" s="809"/>
      <c r="E24" s="809"/>
      <c r="F24" s="808"/>
      <c r="G24" s="810"/>
      <c r="H24" s="808" t="s">
        <v>3603</v>
      </c>
    </row>
    <row r="25" spans="1:9" s="801" customFormat="1">
      <c r="C25" s="815"/>
      <c r="D25" s="809"/>
      <c r="E25" s="809"/>
      <c r="F25" s="808"/>
      <c r="G25" s="810"/>
      <c r="H25" s="808" t="s">
        <v>3604</v>
      </c>
    </row>
    <row r="26" spans="1:9" s="801" customFormat="1">
      <c r="C26" s="815"/>
      <c r="D26" s="809"/>
      <c r="E26" s="809"/>
      <c r="F26" s="808"/>
      <c r="G26" s="810"/>
      <c r="H26" s="808" t="s">
        <v>3605</v>
      </c>
    </row>
    <row r="27" spans="1:9" s="801" customFormat="1">
      <c r="C27" s="815"/>
      <c r="D27" s="809"/>
      <c r="E27" s="809"/>
      <c r="F27" s="808"/>
      <c r="G27" s="810"/>
      <c r="H27" s="808" t="s">
        <v>3606</v>
      </c>
    </row>
    <row r="28" spans="1:9" s="801" customFormat="1">
      <c r="C28" s="815"/>
      <c r="D28" s="809"/>
      <c r="E28" s="809"/>
      <c r="F28" s="808"/>
      <c r="G28" s="810"/>
      <c r="H28" s="808" t="s">
        <v>3607</v>
      </c>
    </row>
    <row r="29" spans="1:9" s="801" customFormat="1">
      <c r="C29" s="800"/>
      <c r="D29" s="809"/>
      <c r="E29" s="809"/>
      <c r="F29" s="808"/>
      <c r="G29" s="810"/>
      <c r="H29" s="808" t="s">
        <v>3608</v>
      </c>
    </row>
    <row r="30" spans="1:9" s="801" customFormat="1">
      <c r="C30" s="808"/>
      <c r="D30" s="814"/>
      <c r="F30" s="800"/>
      <c r="G30" s="802"/>
      <c r="H30" s="800"/>
    </row>
    <row r="31" spans="1:9" s="801" customFormat="1" ht="15.75">
      <c r="A31" s="821" t="s">
        <v>3613</v>
      </c>
      <c r="C31" s="816" t="s">
        <v>3614</v>
      </c>
      <c r="D31" s="1276" t="s">
        <v>3635</v>
      </c>
      <c r="E31" s="1265"/>
      <c r="F31" s="1265"/>
      <c r="G31" s="1265"/>
      <c r="H31" s="1265"/>
    </row>
    <row r="32" spans="1:9" s="801" customFormat="1">
      <c r="A32" s="821" t="s">
        <v>3632</v>
      </c>
      <c r="C32" s="808" t="s">
        <v>3592</v>
      </c>
      <c r="D32" s="817" t="s">
        <v>3615</v>
      </c>
      <c r="F32" s="800"/>
      <c r="G32" s="802"/>
      <c r="H32" s="800"/>
    </row>
    <row r="33" spans="3:8" s="801" customFormat="1">
      <c r="C33" s="808" t="s">
        <v>1157</v>
      </c>
      <c r="D33" s="817" t="s">
        <v>3616</v>
      </c>
      <c r="F33" s="800"/>
      <c r="G33" s="802"/>
      <c r="H33" s="800"/>
    </row>
    <row r="34" spans="3:8" s="801" customFormat="1">
      <c r="C34" s="808" t="s">
        <v>1152</v>
      </c>
      <c r="D34" s="818" t="s">
        <v>3617</v>
      </c>
      <c r="F34" s="800"/>
      <c r="G34" s="802"/>
      <c r="H34" s="800"/>
    </row>
    <row r="35" spans="3:8" s="801" customFormat="1">
      <c r="C35" s="808" t="s">
        <v>1158</v>
      </c>
      <c r="D35" s="818" t="s">
        <v>3618</v>
      </c>
      <c r="F35" s="800"/>
      <c r="G35" s="802"/>
      <c r="H35" s="800"/>
    </row>
    <row r="36" spans="3:8" s="801" customFormat="1">
      <c r="C36" s="808" t="s">
        <v>1163</v>
      </c>
      <c r="D36" s="818" t="s">
        <v>3619</v>
      </c>
      <c r="F36" s="800"/>
      <c r="G36" s="802"/>
      <c r="H36" s="800"/>
    </row>
    <row r="37" spans="3:8" s="801" customFormat="1">
      <c r="C37" s="808" t="s">
        <v>3620</v>
      </c>
      <c r="D37" s="818" t="s">
        <v>3621</v>
      </c>
      <c r="F37" s="800"/>
      <c r="G37" s="802"/>
      <c r="H37" s="800"/>
    </row>
    <row r="38" spans="3:8" s="801" customFormat="1">
      <c r="C38" s="815" t="s">
        <v>1069</v>
      </c>
      <c r="D38" s="818" t="s">
        <v>3622</v>
      </c>
      <c r="E38" s="814"/>
      <c r="F38" s="811"/>
      <c r="G38" s="820"/>
      <c r="H38" s="811"/>
    </row>
    <row r="39" spans="3:8" s="801" customFormat="1">
      <c r="C39" s="815" t="s">
        <v>1068</v>
      </c>
      <c r="D39" s="818" t="s">
        <v>3623</v>
      </c>
      <c r="E39" s="814"/>
      <c r="F39" s="811"/>
      <c r="G39" s="820"/>
      <c r="H39" s="811"/>
    </row>
    <row r="40" spans="3:8" s="801" customFormat="1">
      <c r="C40" s="815" t="s">
        <v>2903</v>
      </c>
      <c r="D40" s="818" t="s">
        <v>3624</v>
      </c>
      <c r="E40" s="814"/>
      <c r="F40" s="811"/>
      <c r="G40" s="820"/>
      <c r="H40" s="811"/>
    </row>
    <row r="41" spans="3:8" s="801" customFormat="1">
      <c r="C41" s="815" t="s">
        <v>3625</v>
      </c>
      <c r="D41" s="818" t="s">
        <v>3626</v>
      </c>
      <c r="E41" s="814"/>
      <c r="F41" s="811"/>
      <c r="G41" s="820"/>
      <c r="H41" s="811"/>
    </row>
    <row r="42" spans="3:8" s="801" customFormat="1">
      <c r="C42" s="815" t="s">
        <v>3637</v>
      </c>
      <c r="D42" s="818" t="s">
        <v>3630</v>
      </c>
      <c r="E42" s="814"/>
      <c r="F42" s="811"/>
      <c r="G42" s="820"/>
      <c r="H42" s="811"/>
    </row>
    <row r="43" spans="3:8" s="801" customFormat="1">
      <c r="C43" s="815" t="s">
        <v>3636</v>
      </c>
      <c r="D43" s="818" t="s">
        <v>3631</v>
      </c>
      <c r="E43" s="814"/>
      <c r="F43" s="811"/>
      <c r="G43" s="820"/>
      <c r="H43" s="811"/>
    </row>
    <row r="44" spans="3:8" s="801" customFormat="1">
      <c r="C44" s="815" t="s">
        <v>3628</v>
      </c>
      <c r="D44" s="818" t="s">
        <v>3629</v>
      </c>
      <c r="E44" s="814"/>
      <c r="F44" s="811"/>
      <c r="G44" s="820"/>
      <c r="H44" s="811"/>
    </row>
    <row r="45" spans="3:8" s="801" customFormat="1">
      <c r="C45" s="815"/>
      <c r="D45" s="818"/>
      <c r="E45" s="814"/>
      <c r="F45" s="811"/>
      <c r="G45" s="820"/>
      <c r="H45" s="811"/>
    </row>
    <row r="46" spans="3:8" s="801" customFormat="1">
      <c r="C46" s="815"/>
      <c r="D46" s="818"/>
      <c r="E46" s="814"/>
      <c r="F46" s="811"/>
      <c r="G46" s="820"/>
      <c r="H46" s="811"/>
    </row>
    <row r="47" spans="3:8" s="801" customFormat="1">
      <c r="C47" s="815"/>
      <c r="D47" s="818"/>
      <c r="E47" s="814"/>
      <c r="F47" s="811"/>
      <c r="G47" s="820"/>
      <c r="H47" s="811"/>
    </row>
    <row r="48" spans="3:8">
      <c r="D48" s="819"/>
    </row>
    <row r="49" spans="4:4">
      <c r="D49" s="819"/>
    </row>
    <row r="50" spans="4:4">
      <c r="D50" s="819"/>
    </row>
    <row r="51" spans="4:4">
      <c r="D51" s="819"/>
    </row>
    <row r="52" spans="4:4">
      <c r="D52" s="819"/>
    </row>
    <row r="53" spans="4:4">
      <c r="D53" s="819"/>
    </row>
    <row r="54" spans="4:4">
      <c r="D54" s="819"/>
    </row>
    <row r="55" spans="4:4">
      <c r="D55" s="819"/>
    </row>
    <row r="56" spans="4:4">
      <c r="D56" s="819"/>
    </row>
    <row r="57" spans="4:4">
      <c r="D57" s="819"/>
    </row>
  </sheetData>
  <mergeCells count="1">
    <mergeCell ref="D31:H31"/>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1D4D6-EC2F-4389-BA58-7E749AEA1B59}">
  <dimension ref="A1:AE72"/>
  <sheetViews>
    <sheetView topLeftCell="A46" zoomScale="170" zoomScaleNormal="170" zoomScalePageLayoutView="56" workbookViewId="0">
      <selection activeCell="D3" sqref="D3"/>
    </sheetView>
  </sheetViews>
  <sheetFormatPr defaultColWidth="8.125" defaultRowHeight="12.75"/>
  <cols>
    <col min="1" max="1" width="12.125" style="686" customWidth="1"/>
    <col min="2" max="2" width="23.125" style="686" customWidth="1"/>
    <col min="3" max="7" width="3.625" style="686" customWidth="1"/>
    <col min="8" max="9" width="4.125" style="686" customWidth="1"/>
    <col min="10" max="13" width="2.375" style="686" customWidth="1"/>
    <col min="14" max="14" width="4.125" style="686" customWidth="1"/>
    <col min="15" max="15" width="2.375" style="686" customWidth="1"/>
    <col min="16" max="16" width="4.125" style="686" customWidth="1"/>
    <col min="17" max="17" width="2.625" style="686" customWidth="1"/>
    <col min="18" max="18" width="3.125" style="686" customWidth="1"/>
    <col min="19" max="20" width="2.875" style="686" customWidth="1"/>
    <col min="21" max="21" width="2.625" style="686" customWidth="1"/>
    <col min="22" max="22" width="3.625" style="686" customWidth="1"/>
    <col min="23" max="23" width="3.875" style="686" customWidth="1"/>
    <col min="24" max="24" width="4.125" style="686" customWidth="1"/>
    <col min="25" max="25" width="8.125" style="686"/>
    <col min="26" max="26" width="4.125" style="686" customWidth="1"/>
    <col min="27" max="27" width="5.375" style="686" customWidth="1"/>
    <col min="28" max="28" width="4.125" style="686" customWidth="1"/>
    <col min="29" max="29" width="3.625" style="686" customWidth="1"/>
    <col min="30" max="30" width="2.625" style="686" customWidth="1"/>
    <col min="31" max="31" width="4" style="686" customWidth="1"/>
    <col min="32" max="16384" width="8.125" style="686"/>
  </cols>
  <sheetData>
    <row r="1" spans="1:17" ht="12" customHeight="1">
      <c r="A1" s="755" t="s">
        <v>3549</v>
      </c>
    </row>
    <row r="2" spans="1:17" ht="15.75" customHeight="1">
      <c r="A2" s="1280">
        <v>43096</v>
      </c>
      <c r="B2" s="1281"/>
      <c r="C2" s="754" t="s">
        <v>3548</v>
      </c>
      <c r="D2" s="754" t="s">
        <v>3547</v>
      </c>
      <c r="E2" s="754" t="s">
        <v>3546</v>
      </c>
      <c r="F2" s="754" t="s">
        <v>3545</v>
      </c>
      <c r="G2" s="754" t="s">
        <v>3544</v>
      </c>
      <c r="H2" s="753" t="s">
        <v>3543</v>
      </c>
      <c r="I2" s="753" t="s">
        <v>3542</v>
      </c>
      <c r="J2" s="753" t="s">
        <v>3437</v>
      </c>
      <c r="K2" s="753" t="s">
        <v>3541</v>
      </c>
      <c r="L2" s="753" t="s">
        <v>3431</v>
      </c>
      <c r="M2" s="753" t="s">
        <v>3540</v>
      </c>
      <c r="N2" s="753" t="s">
        <v>3429</v>
      </c>
      <c r="P2" s="752" t="s">
        <v>3539</v>
      </c>
    </row>
    <row r="3" spans="1:17" ht="8.1" customHeight="1">
      <c r="A3" s="1282" t="s">
        <v>3538</v>
      </c>
      <c r="B3" s="713" t="s">
        <v>3537</v>
      </c>
      <c r="C3" s="736"/>
      <c r="D3" s="751">
        <v>14</v>
      </c>
      <c r="E3" s="718"/>
      <c r="F3" s="722"/>
      <c r="G3" s="727"/>
      <c r="H3" s="692">
        <f t="shared" ref="H3:H8" si="0">SUM(C3:G3)</f>
        <v>14</v>
      </c>
      <c r="I3" s="1285">
        <f>SUM(H3:H6)</f>
        <v>77</v>
      </c>
      <c r="J3" s="707"/>
      <c r="K3" s="1288">
        <f>SUM(J3:J6)</f>
        <v>144</v>
      </c>
      <c r="L3" s="707">
        <f>H3*1</f>
        <v>14</v>
      </c>
      <c r="M3" s="1288">
        <f>SUM(L3:L6)</f>
        <v>29</v>
      </c>
      <c r="N3" s="1277">
        <f>(I3+K3+M3)/28</f>
        <v>8.9285714285714288</v>
      </c>
      <c r="P3" s="749">
        <v>14</v>
      </c>
    </row>
    <row r="4" spans="1:17" ht="8.1" customHeight="1">
      <c r="A4" s="1283"/>
      <c r="B4" s="713" t="s">
        <v>3536</v>
      </c>
      <c r="C4" s="720">
        <v>8</v>
      </c>
      <c r="D4" s="726"/>
      <c r="E4" s="718">
        <v>30</v>
      </c>
      <c r="F4" s="722">
        <v>10</v>
      </c>
      <c r="G4" s="716"/>
      <c r="H4" s="692">
        <f t="shared" si="0"/>
        <v>48</v>
      </c>
      <c r="I4" s="1286"/>
      <c r="J4" s="706">
        <f>H4*3</f>
        <v>144</v>
      </c>
      <c r="K4" s="1289"/>
      <c r="L4" s="706"/>
      <c r="M4" s="1289"/>
      <c r="N4" s="1278"/>
      <c r="O4" s="715"/>
      <c r="P4" s="729"/>
    </row>
    <row r="5" spans="1:17" ht="8.1" customHeight="1">
      <c r="A5" s="1283"/>
      <c r="B5" s="713" t="s">
        <v>3535</v>
      </c>
      <c r="C5" s="724"/>
      <c r="D5" s="723"/>
      <c r="E5" s="718"/>
      <c r="F5" s="722"/>
      <c r="G5" s="721">
        <v>15</v>
      </c>
      <c r="H5" s="692">
        <f t="shared" si="0"/>
        <v>15</v>
      </c>
      <c r="I5" s="1286"/>
      <c r="J5" s="706"/>
      <c r="K5" s="1289"/>
      <c r="L5" s="706">
        <f>H5</f>
        <v>15</v>
      </c>
      <c r="M5" s="1289"/>
      <c r="N5" s="1278"/>
      <c r="P5" s="729"/>
    </row>
    <row r="6" spans="1:17" ht="8.1" customHeight="1">
      <c r="A6" s="1284"/>
      <c r="B6" s="713"/>
      <c r="C6" s="724"/>
      <c r="D6" s="726"/>
      <c r="E6" s="718"/>
      <c r="F6" s="722"/>
      <c r="G6" s="716"/>
      <c r="H6" s="692">
        <f t="shared" si="0"/>
        <v>0</v>
      </c>
      <c r="I6" s="1287"/>
      <c r="J6" s="725"/>
      <c r="K6" s="1290"/>
      <c r="L6" s="725"/>
      <c r="M6" s="1290"/>
      <c r="N6" s="1279"/>
      <c r="P6" s="729"/>
    </row>
    <row r="7" spans="1:17" ht="8.1" customHeight="1">
      <c r="A7" s="1291" t="s">
        <v>3534</v>
      </c>
      <c r="B7" s="713" t="s">
        <v>1441</v>
      </c>
      <c r="C7" s="737">
        <v>20</v>
      </c>
      <c r="D7" s="723">
        <v>16</v>
      </c>
      <c r="E7" s="718">
        <v>25</v>
      </c>
      <c r="F7" s="722">
        <v>22</v>
      </c>
      <c r="G7" s="721">
        <v>10</v>
      </c>
      <c r="H7" s="692">
        <f t="shared" si="0"/>
        <v>93</v>
      </c>
      <c r="I7" s="1294">
        <f>SUM(H7:H10)</f>
        <v>121</v>
      </c>
      <c r="J7" s="707">
        <f>H7*2</f>
        <v>186</v>
      </c>
      <c r="K7" s="1288">
        <f>SUM(J7:J10)</f>
        <v>204</v>
      </c>
      <c r="L7" s="707"/>
      <c r="M7" s="1288">
        <f>SUM(L7:L10)</f>
        <v>38</v>
      </c>
      <c r="N7" s="1297">
        <f>(I7+K7+M7)/28</f>
        <v>12.964285714285714</v>
      </c>
      <c r="P7" s="749">
        <v>16</v>
      </c>
    </row>
    <row r="8" spans="1:17" ht="8.1" customHeight="1">
      <c r="A8" s="1292"/>
      <c r="B8" s="713" t="s">
        <v>3533</v>
      </c>
      <c r="C8" s="750">
        <v>8</v>
      </c>
      <c r="D8" s="726"/>
      <c r="E8" s="718"/>
      <c r="F8" s="722">
        <v>10</v>
      </c>
      <c r="G8" s="716"/>
      <c r="H8" s="692">
        <f t="shared" si="0"/>
        <v>18</v>
      </c>
      <c r="I8" s="1295"/>
      <c r="J8" s="706">
        <f>H8*1</f>
        <v>18</v>
      </c>
      <c r="K8" s="1289"/>
      <c r="L8" s="706">
        <f>H8</f>
        <v>18</v>
      </c>
      <c r="M8" s="1289"/>
      <c r="N8" s="1298"/>
      <c r="O8" s="715"/>
      <c r="P8" s="729"/>
    </row>
    <row r="9" spans="1:17" ht="8.1" customHeight="1">
      <c r="A9" s="1292"/>
      <c r="B9" s="713" t="s">
        <v>3532</v>
      </c>
      <c r="C9" s="750">
        <v>10</v>
      </c>
      <c r="D9" s="719">
        <v>6</v>
      </c>
      <c r="E9" s="718"/>
      <c r="F9" s="722"/>
      <c r="G9" s="716"/>
      <c r="H9" s="692"/>
      <c r="I9" s="1295"/>
      <c r="J9" s="706"/>
      <c r="K9" s="1289"/>
      <c r="L9" s="706"/>
      <c r="M9" s="1289"/>
      <c r="N9" s="1298"/>
      <c r="P9" s="749">
        <v>6</v>
      </c>
    </row>
    <row r="10" spans="1:17" ht="8.1" customHeight="1">
      <c r="A10" s="1293"/>
      <c r="B10" s="713" t="s">
        <v>3531</v>
      </c>
      <c r="C10" s="737">
        <v>10</v>
      </c>
      <c r="D10" s="726"/>
      <c r="E10" s="718"/>
      <c r="F10" s="722"/>
      <c r="G10" s="727"/>
      <c r="H10" s="692">
        <f t="shared" ref="H10:H46" si="1">SUM(C10:G10)</f>
        <v>10</v>
      </c>
      <c r="I10" s="1296"/>
      <c r="J10" s="725"/>
      <c r="K10" s="1290"/>
      <c r="L10" s="725">
        <f>H10*2</f>
        <v>20</v>
      </c>
      <c r="M10" s="1290"/>
      <c r="N10" s="1299"/>
      <c r="P10" s="729"/>
    </row>
    <row r="11" spans="1:17" ht="8.1" customHeight="1">
      <c r="A11" s="1300" t="s">
        <v>3530</v>
      </c>
      <c r="B11" s="713" t="s">
        <v>3529</v>
      </c>
      <c r="C11" s="737">
        <v>48</v>
      </c>
      <c r="D11" s="726"/>
      <c r="E11" s="718"/>
      <c r="F11" s="722"/>
      <c r="G11" s="727"/>
      <c r="H11" s="692">
        <f t="shared" si="1"/>
        <v>48</v>
      </c>
      <c r="I11" s="1302">
        <f>SUM(H11:H21)</f>
        <v>320</v>
      </c>
      <c r="J11" s="707"/>
      <c r="K11" s="1288">
        <f>SUM(J11:J21)</f>
        <v>136</v>
      </c>
      <c r="L11" s="707">
        <f>H11*3</f>
        <v>144</v>
      </c>
      <c r="M11" s="1288">
        <f>SUM(L11:L21)</f>
        <v>778</v>
      </c>
      <c r="N11" s="1304">
        <f>(I11+K11+M11)/28</f>
        <v>44.071428571428569</v>
      </c>
      <c r="P11" s="729"/>
    </row>
    <row r="12" spans="1:17" ht="8.1" customHeight="1">
      <c r="A12" s="1301"/>
      <c r="B12" s="713" t="s">
        <v>1068</v>
      </c>
      <c r="C12" s="750">
        <v>44</v>
      </c>
      <c r="D12" s="723"/>
      <c r="E12" s="718"/>
      <c r="F12" s="722"/>
      <c r="G12" s="727"/>
      <c r="H12" s="692">
        <f t="shared" si="1"/>
        <v>44</v>
      </c>
      <c r="I12" s="1303"/>
      <c r="J12" s="706"/>
      <c r="K12" s="1289"/>
      <c r="L12" s="707">
        <f>H12*3</f>
        <v>132</v>
      </c>
      <c r="M12" s="1289"/>
      <c r="N12" s="1305"/>
      <c r="P12" s="729"/>
    </row>
    <row r="13" spans="1:17" ht="8.1" customHeight="1">
      <c r="A13" s="1301"/>
      <c r="B13" s="713" t="s">
        <v>3528</v>
      </c>
      <c r="C13" s="750">
        <v>22</v>
      </c>
      <c r="D13" s="723"/>
      <c r="E13" s="718"/>
      <c r="F13" s="722"/>
      <c r="G13" s="727"/>
      <c r="H13" s="692">
        <f t="shared" si="1"/>
        <v>22</v>
      </c>
      <c r="I13" s="1303"/>
      <c r="J13" s="706"/>
      <c r="K13" s="1289"/>
      <c r="L13" s="707">
        <f>H13*2</f>
        <v>44</v>
      </c>
      <c r="M13" s="1289"/>
      <c r="N13" s="1305"/>
      <c r="P13" s="729"/>
    </row>
    <row r="14" spans="1:17" ht="8.1" customHeight="1">
      <c r="A14" s="1301"/>
      <c r="B14" s="713" t="s">
        <v>3527</v>
      </c>
      <c r="C14" s="737">
        <v>36</v>
      </c>
      <c r="D14" s="726"/>
      <c r="E14" s="718"/>
      <c r="F14" s="722"/>
      <c r="G14" s="727"/>
      <c r="H14" s="692">
        <f t="shared" si="1"/>
        <v>36</v>
      </c>
      <c r="I14" s="1303"/>
      <c r="J14" s="706"/>
      <c r="K14" s="1289"/>
      <c r="L14" s="707">
        <f>H14*3</f>
        <v>108</v>
      </c>
      <c r="M14" s="1289"/>
      <c r="N14" s="1305"/>
      <c r="P14" s="729"/>
    </row>
    <row r="15" spans="1:17" ht="8.1" customHeight="1">
      <c r="A15" s="1301"/>
      <c r="B15" s="713" t="s">
        <v>3526</v>
      </c>
      <c r="C15" s="737">
        <v>20</v>
      </c>
      <c r="D15" s="726"/>
      <c r="E15" s="718"/>
      <c r="F15" s="722"/>
      <c r="G15" s="727"/>
      <c r="H15" s="692">
        <f t="shared" si="1"/>
        <v>20</v>
      </c>
      <c r="I15" s="1303"/>
      <c r="J15" s="706">
        <f>H15*2</f>
        <v>40</v>
      </c>
      <c r="K15" s="1289"/>
      <c r="L15" s="707">
        <f>H15*1</f>
        <v>20</v>
      </c>
      <c r="M15" s="1289"/>
      <c r="N15" s="1305"/>
      <c r="P15" s="729"/>
    </row>
    <row r="16" spans="1:17" ht="8.1" customHeight="1">
      <c r="A16" s="1301"/>
      <c r="B16" s="713" t="s">
        <v>3525</v>
      </c>
      <c r="C16" s="737">
        <v>20</v>
      </c>
      <c r="D16" s="719">
        <v>8</v>
      </c>
      <c r="E16" s="718"/>
      <c r="F16" s="722"/>
      <c r="G16" s="727"/>
      <c r="H16" s="692">
        <f t="shared" si="1"/>
        <v>28</v>
      </c>
      <c r="I16" s="1303"/>
      <c r="J16" s="706">
        <f>H16*2</f>
        <v>56</v>
      </c>
      <c r="K16" s="1289"/>
      <c r="L16" s="707">
        <f>H16*1</f>
        <v>28</v>
      </c>
      <c r="M16" s="1289"/>
      <c r="N16" s="1305"/>
      <c r="P16" s="749">
        <v>8</v>
      </c>
      <c r="Q16" s="729" t="s">
        <v>3524</v>
      </c>
    </row>
    <row r="17" spans="1:26" ht="8.1" customHeight="1">
      <c r="A17" s="1301"/>
      <c r="B17" s="713" t="s">
        <v>3523</v>
      </c>
      <c r="C17" s="737"/>
      <c r="D17" s="719">
        <v>10</v>
      </c>
      <c r="E17" s="718">
        <v>10</v>
      </c>
      <c r="F17" s="722"/>
      <c r="G17" s="727"/>
      <c r="H17" s="692">
        <f t="shared" si="1"/>
        <v>20</v>
      </c>
      <c r="I17" s="1303"/>
      <c r="J17" s="706">
        <f>H17*2</f>
        <v>40</v>
      </c>
      <c r="K17" s="1289"/>
      <c r="L17" s="707">
        <f>H17*1</f>
        <v>20</v>
      </c>
      <c r="M17" s="1289"/>
      <c r="N17" s="1305"/>
      <c r="O17" s="715"/>
      <c r="P17" s="749">
        <v>10</v>
      </c>
      <c r="Q17" s="729" t="s">
        <v>3522</v>
      </c>
    </row>
    <row r="18" spans="1:26" ht="8.1" customHeight="1">
      <c r="A18" s="1301"/>
      <c r="B18" s="713" t="s">
        <v>3521</v>
      </c>
      <c r="C18" s="737">
        <v>24</v>
      </c>
      <c r="D18" s="719"/>
      <c r="E18" s="718"/>
      <c r="F18" s="722"/>
      <c r="G18" s="727"/>
      <c r="H18" s="692">
        <f t="shared" si="1"/>
        <v>24</v>
      </c>
      <c r="I18" s="1303"/>
      <c r="J18" s="706"/>
      <c r="K18" s="1289"/>
      <c r="L18" s="707">
        <f>H18*2</f>
        <v>48</v>
      </c>
      <c r="M18" s="1289"/>
      <c r="N18" s="1305"/>
    </row>
    <row r="19" spans="1:26" ht="8.1" customHeight="1">
      <c r="A19" s="1301"/>
      <c r="B19" s="713" t="s">
        <v>1069</v>
      </c>
      <c r="C19" s="750">
        <v>48</v>
      </c>
      <c r="D19" s="723"/>
      <c r="E19" s="718"/>
      <c r="F19" s="722"/>
      <c r="G19" s="727"/>
      <c r="H19" s="692">
        <f t="shared" si="1"/>
        <v>48</v>
      </c>
      <c r="I19" s="1303"/>
      <c r="J19" s="706"/>
      <c r="K19" s="1289"/>
      <c r="L19" s="707">
        <f>H19*3</f>
        <v>144</v>
      </c>
      <c r="M19" s="1289"/>
      <c r="N19" s="1305"/>
    </row>
    <row r="20" spans="1:26" ht="8.1" customHeight="1">
      <c r="A20" s="1301"/>
      <c r="B20" s="713" t="s">
        <v>2903</v>
      </c>
      <c r="C20" s="737">
        <v>30</v>
      </c>
      <c r="D20" s="726"/>
      <c r="E20" s="718"/>
      <c r="F20" s="722"/>
      <c r="G20" s="727"/>
      <c r="H20" s="692">
        <f t="shared" si="1"/>
        <v>30</v>
      </c>
      <c r="I20" s="1303"/>
      <c r="J20" s="706"/>
      <c r="K20" s="1289"/>
      <c r="L20" s="707">
        <f>H20*3</f>
        <v>90</v>
      </c>
      <c r="M20" s="1289"/>
      <c r="N20" s="1305"/>
    </row>
    <row r="21" spans="1:26" ht="8.1" customHeight="1">
      <c r="A21" s="1301"/>
      <c r="B21" s="713"/>
      <c r="C21" s="724"/>
      <c r="D21" s="723"/>
      <c r="E21" s="718"/>
      <c r="F21" s="722"/>
      <c r="G21" s="727"/>
      <c r="H21" s="692">
        <f t="shared" si="1"/>
        <v>0</v>
      </c>
      <c r="I21" s="1303"/>
      <c r="J21" s="706"/>
      <c r="K21" s="1289"/>
      <c r="L21" s="707"/>
      <c r="M21" s="1289"/>
      <c r="N21" s="1305"/>
    </row>
    <row r="22" spans="1:26" ht="8.1" customHeight="1">
      <c r="A22" s="1306" t="s">
        <v>3520</v>
      </c>
      <c r="B22" s="713" t="s">
        <v>1068</v>
      </c>
      <c r="C22" s="724"/>
      <c r="D22" s="719">
        <v>8</v>
      </c>
      <c r="E22" s="718">
        <v>60</v>
      </c>
      <c r="F22" s="717">
        <v>60</v>
      </c>
      <c r="G22" s="727"/>
      <c r="H22" s="692">
        <f t="shared" si="1"/>
        <v>128</v>
      </c>
      <c r="I22" s="1309">
        <f>SUM(H22:H34)</f>
        <v>569</v>
      </c>
      <c r="J22" s="707"/>
      <c r="K22" s="1288">
        <f>SUM(J22:J34)</f>
        <v>58</v>
      </c>
      <c r="L22" s="707">
        <f>H22*3</f>
        <v>384</v>
      </c>
      <c r="M22" s="1288">
        <f>SUM(L22:L34)</f>
        <v>1323</v>
      </c>
      <c r="N22" s="1312">
        <f>(I22+K22+M22)/28</f>
        <v>69.642857142857139</v>
      </c>
      <c r="O22" s="748"/>
      <c r="P22" s="729">
        <v>38</v>
      </c>
      <c r="Q22" s="729"/>
      <c r="R22" s="729"/>
      <c r="S22" s="729"/>
      <c r="T22" s="729"/>
      <c r="U22" s="729"/>
      <c r="V22" s="729"/>
      <c r="W22" s="729"/>
    </row>
    <row r="23" spans="1:26" ht="8.1" customHeight="1">
      <c r="A23" s="1307"/>
      <c r="B23" s="713" t="s">
        <v>3519</v>
      </c>
      <c r="C23" s="724"/>
      <c r="D23" s="726"/>
      <c r="E23" s="718"/>
      <c r="F23" s="717">
        <v>20</v>
      </c>
      <c r="G23" s="721">
        <v>40</v>
      </c>
      <c r="H23" s="692">
        <f t="shared" si="1"/>
        <v>60</v>
      </c>
      <c r="I23" s="1310"/>
      <c r="J23" s="706"/>
      <c r="K23" s="1289"/>
      <c r="L23" s="707">
        <f>H23*3</f>
        <v>180</v>
      </c>
      <c r="M23" s="1289"/>
      <c r="N23" s="1313"/>
      <c r="P23" s="749">
        <v>0</v>
      </c>
      <c r="Q23" s="729"/>
      <c r="R23" s="729"/>
      <c r="S23" s="729"/>
      <c r="T23" s="729"/>
      <c r="U23" s="729"/>
      <c r="V23" s="729"/>
      <c r="W23" s="729"/>
    </row>
    <row r="24" spans="1:26" ht="8.1" customHeight="1">
      <c r="A24" s="1307"/>
      <c r="B24" s="713" t="s">
        <v>3518</v>
      </c>
      <c r="C24" s="720">
        <v>16</v>
      </c>
      <c r="D24" s="726"/>
      <c r="E24" s="718">
        <v>18</v>
      </c>
      <c r="F24" s="722">
        <v>18</v>
      </c>
      <c r="G24" s="716"/>
      <c r="H24" s="692">
        <f t="shared" si="1"/>
        <v>52</v>
      </c>
      <c r="I24" s="1310"/>
      <c r="J24" s="706"/>
      <c r="K24" s="1289"/>
      <c r="L24" s="707">
        <f>H24*3</f>
        <v>156</v>
      </c>
      <c r="M24" s="1289"/>
      <c r="N24" s="1313"/>
      <c r="P24" s="749">
        <v>0</v>
      </c>
      <c r="Q24" s="729"/>
      <c r="R24" s="729"/>
      <c r="S24" s="729"/>
      <c r="T24" s="729"/>
      <c r="U24" s="729"/>
      <c r="V24" s="729"/>
      <c r="W24" s="729"/>
    </row>
    <row r="25" spans="1:26" ht="8.1" customHeight="1">
      <c r="A25" s="1307"/>
      <c r="B25" s="713" t="s">
        <v>3517</v>
      </c>
      <c r="C25" s="724"/>
      <c r="D25" s="726"/>
      <c r="E25" s="718">
        <v>22</v>
      </c>
      <c r="F25" s="717"/>
      <c r="G25" s="727"/>
      <c r="H25" s="692">
        <f t="shared" si="1"/>
        <v>22</v>
      </c>
      <c r="I25" s="1310"/>
      <c r="J25" s="706">
        <v>10</v>
      </c>
      <c r="K25" s="1289"/>
      <c r="L25" s="707">
        <f>H25*2</f>
        <v>44</v>
      </c>
      <c r="M25" s="1289"/>
      <c r="N25" s="1313"/>
      <c r="P25" s="749">
        <v>0</v>
      </c>
      <c r="Q25" s="729"/>
      <c r="R25" s="729"/>
      <c r="S25" s="729"/>
      <c r="T25" s="729"/>
      <c r="U25" s="729"/>
      <c r="V25" s="729"/>
      <c r="W25" s="729"/>
    </row>
    <row r="26" spans="1:26" ht="8.1" customHeight="1">
      <c r="A26" s="1307"/>
      <c r="B26" s="713" t="s">
        <v>1069</v>
      </c>
      <c r="C26" s="724"/>
      <c r="D26" s="719">
        <v>25</v>
      </c>
      <c r="E26" s="718">
        <v>24</v>
      </c>
      <c r="F26" s="717">
        <v>24</v>
      </c>
      <c r="G26" s="727"/>
      <c r="H26" s="692">
        <f t="shared" si="1"/>
        <v>73</v>
      </c>
      <c r="I26" s="1310"/>
      <c r="J26" s="706"/>
      <c r="K26" s="1289"/>
      <c r="L26" s="707">
        <f>H26*3</f>
        <v>219</v>
      </c>
      <c r="M26" s="1289"/>
      <c r="N26" s="1313"/>
      <c r="P26" s="749">
        <v>25</v>
      </c>
      <c r="Q26" s="729"/>
      <c r="R26" s="729"/>
      <c r="S26" s="729"/>
      <c r="T26" s="729"/>
      <c r="U26" s="729"/>
      <c r="V26" s="729"/>
      <c r="W26" s="729"/>
    </row>
    <row r="27" spans="1:26" ht="8.1" customHeight="1">
      <c r="A27" s="1307"/>
      <c r="B27" s="713" t="s">
        <v>3516</v>
      </c>
      <c r="C27" s="724"/>
      <c r="D27" s="719">
        <v>10</v>
      </c>
      <c r="E27" s="718">
        <v>6</v>
      </c>
      <c r="F27" s="717">
        <v>15</v>
      </c>
      <c r="G27" s="727"/>
      <c r="H27" s="692">
        <f t="shared" si="1"/>
        <v>31</v>
      </c>
      <c r="I27" s="1310"/>
      <c r="J27" s="706"/>
      <c r="K27" s="1289"/>
      <c r="L27" s="707">
        <f>H27*3</f>
        <v>93</v>
      </c>
      <c r="M27" s="1289"/>
      <c r="N27" s="1313"/>
      <c r="P27" s="749">
        <v>21</v>
      </c>
      <c r="Q27" s="729" t="s">
        <v>3515</v>
      </c>
      <c r="R27" s="729"/>
      <c r="S27" s="729"/>
      <c r="T27" s="729"/>
      <c r="U27" s="729"/>
      <c r="V27" s="729"/>
      <c r="W27" s="729"/>
    </row>
    <row r="28" spans="1:26" ht="8.1" customHeight="1">
      <c r="A28" s="1307"/>
      <c r="B28" s="713" t="s">
        <v>3514</v>
      </c>
      <c r="C28" s="724"/>
      <c r="D28" s="719">
        <v>22</v>
      </c>
      <c r="E28" s="728">
        <v>20</v>
      </c>
      <c r="F28" s="722">
        <v>20</v>
      </c>
      <c r="G28" s="721">
        <v>16</v>
      </c>
      <c r="H28" s="692">
        <f t="shared" si="1"/>
        <v>78</v>
      </c>
      <c r="I28" s="1310"/>
      <c r="J28" s="706"/>
      <c r="K28" s="1289"/>
      <c r="L28" s="707">
        <f>H28*2</f>
        <v>156</v>
      </c>
      <c r="M28" s="1289"/>
      <c r="N28" s="1313"/>
      <c r="P28" s="749">
        <v>16</v>
      </c>
      <c r="Q28" s="729"/>
      <c r="R28" s="729"/>
      <c r="S28" s="729"/>
      <c r="T28" s="729"/>
      <c r="U28" s="729"/>
      <c r="V28" s="729"/>
      <c r="W28" s="729"/>
    </row>
    <row r="29" spans="1:26" ht="8.1" customHeight="1">
      <c r="A29" s="1307"/>
      <c r="B29" s="713" t="s">
        <v>3513</v>
      </c>
      <c r="C29" s="724"/>
      <c r="D29" s="719">
        <v>16</v>
      </c>
      <c r="E29" s="728">
        <v>16</v>
      </c>
      <c r="F29" s="722">
        <v>16</v>
      </c>
      <c r="G29" s="727"/>
      <c r="H29" s="692">
        <f t="shared" si="1"/>
        <v>48</v>
      </c>
      <c r="I29" s="1310"/>
      <c r="J29" s="706">
        <f>H29*1</f>
        <v>48</v>
      </c>
      <c r="K29" s="1289"/>
      <c r="L29" s="707">
        <f>H29*1</f>
        <v>48</v>
      </c>
      <c r="M29" s="1289"/>
      <c r="N29" s="1313"/>
      <c r="P29" s="749">
        <v>16</v>
      </c>
      <c r="Q29" s="729" t="s">
        <v>54</v>
      </c>
      <c r="R29" s="729"/>
      <c r="S29" s="729"/>
      <c r="T29" s="729"/>
      <c r="U29" s="729"/>
      <c r="V29" s="729"/>
      <c r="W29" s="729"/>
    </row>
    <row r="30" spans="1:26" ht="8.1" customHeight="1">
      <c r="A30" s="1307"/>
      <c r="B30" s="713" t="s">
        <v>3512</v>
      </c>
      <c r="C30" s="724"/>
      <c r="D30" s="719">
        <v>5</v>
      </c>
      <c r="E30" s="728">
        <v>4</v>
      </c>
      <c r="F30" s="722">
        <v>4</v>
      </c>
      <c r="G30" s="727"/>
      <c r="H30" s="692">
        <f t="shared" si="1"/>
        <v>13</v>
      </c>
      <c r="I30" s="1310"/>
      <c r="J30" s="706"/>
      <c r="K30" s="1289"/>
      <c r="L30" s="707">
        <f>H30</f>
        <v>13</v>
      </c>
      <c r="M30" s="1289"/>
      <c r="N30" s="1313"/>
      <c r="P30" s="749">
        <v>5</v>
      </c>
      <c r="Q30" s="729"/>
      <c r="R30" s="729"/>
      <c r="S30" s="729"/>
      <c r="T30" s="729"/>
      <c r="U30" s="729"/>
      <c r="V30" s="729"/>
      <c r="W30" s="729"/>
    </row>
    <row r="31" spans="1:26" ht="8.1" customHeight="1">
      <c r="A31" s="1307"/>
      <c r="B31" s="713" t="s">
        <v>3511</v>
      </c>
      <c r="C31" s="724"/>
      <c r="D31" s="719">
        <v>5</v>
      </c>
      <c r="E31" s="718">
        <v>4</v>
      </c>
      <c r="F31" s="717">
        <v>4</v>
      </c>
      <c r="G31" s="727"/>
      <c r="H31" s="692">
        <f t="shared" si="1"/>
        <v>13</v>
      </c>
      <c r="I31" s="1310"/>
      <c r="J31" s="706"/>
      <c r="K31" s="1289"/>
      <c r="L31" s="707">
        <f>H31</f>
        <v>13</v>
      </c>
      <c r="M31" s="1289"/>
      <c r="N31" s="1313"/>
      <c r="P31" s="749">
        <v>5</v>
      </c>
      <c r="Q31" s="729"/>
      <c r="R31" s="729"/>
      <c r="S31" s="729"/>
      <c r="T31" s="729"/>
      <c r="U31" s="729"/>
      <c r="V31" s="729"/>
      <c r="W31" s="729"/>
    </row>
    <row r="32" spans="1:26" ht="8.1" customHeight="1">
      <c r="A32" s="1307"/>
      <c r="B32" s="713" t="s">
        <v>3510</v>
      </c>
      <c r="C32" s="724"/>
      <c r="D32" s="719">
        <v>5</v>
      </c>
      <c r="E32" s="728">
        <v>8</v>
      </c>
      <c r="F32" s="722">
        <v>4</v>
      </c>
      <c r="G32" s="727"/>
      <c r="H32" s="692">
        <f t="shared" si="1"/>
        <v>17</v>
      </c>
      <c r="I32" s="1310"/>
      <c r="J32" s="706"/>
      <c r="K32" s="1289"/>
      <c r="L32" s="707">
        <f>H32</f>
        <v>17</v>
      </c>
      <c r="M32" s="1289"/>
      <c r="N32" s="1313"/>
      <c r="P32" s="749">
        <v>5</v>
      </c>
      <c r="Q32" s="729"/>
      <c r="R32" s="729"/>
      <c r="S32" s="729"/>
      <c r="T32" s="729"/>
      <c r="U32" s="729"/>
      <c r="V32" s="729"/>
      <c r="W32" s="729"/>
      <c r="Z32" s="748" t="s">
        <v>3509</v>
      </c>
    </row>
    <row r="33" spans="1:31" ht="8.1" customHeight="1">
      <c r="A33" s="1307"/>
      <c r="B33" s="713" t="s">
        <v>3508</v>
      </c>
      <c r="C33" s="724"/>
      <c r="D33" s="726"/>
      <c r="E33" s="718"/>
      <c r="F33" s="722">
        <v>10</v>
      </c>
      <c r="G33" s="716"/>
      <c r="H33" s="692">
        <f t="shared" si="1"/>
        <v>10</v>
      </c>
      <c r="I33" s="1310"/>
      <c r="J33" s="706"/>
      <c r="K33" s="1289"/>
      <c r="L33" s="706"/>
      <c r="M33" s="1289"/>
      <c r="N33" s="1313"/>
      <c r="O33" s="715"/>
      <c r="V33" s="747" t="s">
        <v>3507</v>
      </c>
      <c r="Z33" s="746" t="s">
        <v>3481</v>
      </c>
      <c r="AA33" s="746" t="s">
        <v>3506</v>
      </c>
      <c r="AB33" s="745" t="s">
        <v>3505</v>
      </c>
      <c r="AC33" s="744" t="s">
        <v>3504</v>
      </c>
      <c r="AD33" s="729" t="s">
        <v>3477</v>
      </c>
      <c r="AE33" s="743">
        <f>SUM(AD34:AD38)</f>
        <v>313</v>
      </c>
    </row>
    <row r="34" spans="1:31" ht="8.1" customHeight="1">
      <c r="A34" s="1308"/>
      <c r="B34" s="713" t="s">
        <v>3503</v>
      </c>
      <c r="C34" s="720">
        <v>24</v>
      </c>
      <c r="D34" s="726"/>
      <c r="E34" s="718"/>
      <c r="F34" s="717"/>
      <c r="G34" s="727"/>
      <c r="H34" s="692">
        <f t="shared" si="1"/>
        <v>24</v>
      </c>
      <c r="I34" s="1311"/>
      <c r="J34" s="725"/>
      <c r="K34" s="1290"/>
      <c r="L34" s="725"/>
      <c r="M34" s="1290"/>
      <c r="N34" s="1314"/>
      <c r="P34" s="731" t="s">
        <v>0</v>
      </c>
      <c r="Q34" s="731" t="s">
        <v>3481</v>
      </c>
      <c r="R34" s="731" t="s">
        <v>3480</v>
      </c>
      <c r="S34" s="731" t="s">
        <v>3479</v>
      </c>
      <c r="T34" s="731" t="s">
        <v>3478</v>
      </c>
      <c r="U34" s="731" t="s">
        <v>3477</v>
      </c>
      <c r="V34" s="729" t="s">
        <v>3502</v>
      </c>
      <c r="W34" s="729" t="s">
        <v>3501</v>
      </c>
      <c r="X34" s="729" t="s">
        <v>2352</v>
      </c>
      <c r="Y34" s="740" t="s">
        <v>3500</v>
      </c>
      <c r="Z34" s="742">
        <v>23</v>
      </c>
      <c r="AA34" s="741">
        <v>10</v>
      </c>
      <c r="AB34" s="741">
        <v>5</v>
      </c>
      <c r="AC34" s="741">
        <v>34</v>
      </c>
      <c r="AD34" s="739">
        <f>SUM(Z34:AC34)</f>
        <v>72</v>
      </c>
    </row>
    <row r="35" spans="1:31" ht="8.1" customHeight="1">
      <c r="A35" s="1315" t="s">
        <v>3499</v>
      </c>
      <c r="B35" s="713" t="s">
        <v>3498</v>
      </c>
      <c r="C35" s="720">
        <v>70</v>
      </c>
      <c r="D35" s="723">
        <v>50</v>
      </c>
      <c r="E35" s="718">
        <v>20</v>
      </c>
      <c r="F35" s="722">
        <v>20</v>
      </c>
      <c r="G35" s="727"/>
      <c r="H35" s="692">
        <f t="shared" si="1"/>
        <v>160</v>
      </c>
      <c r="I35" s="1318">
        <f>SUM(H35:H51)</f>
        <v>901</v>
      </c>
      <c r="J35" s="707"/>
      <c r="K35" s="1288">
        <f>SUM(J35:J51)</f>
        <v>553</v>
      </c>
      <c r="L35" s="707">
        <f>H35*3</f>
        <v>480</v>
      </c>
      <c r="M35" s="1288">
        <f>SUM(L35:L51)</f>
        <v>951</v>
      </c>
      <c r="N35" s="1321">
        <f>(I35+K35+M35)/28</f>
        <v>85.892857142857139</v>
      </c>
      <c r="P35" s="735" t="s">
        <v>3475</v>
      </c>
      <c r="Q35" s="732">
        <f>D35</f>
        <v>50</v>
      </c>
      <c r="R35" s="732">
        <f>D38</f>
        <v>30</v>
      </c>
      <c r="S35" s="734">
        <f>D41</f>
        <v>50</v>
      </c>
      <c r="T35" s="734">
        <f>D44</f>
        <v>70</v>
      </c>
      <c r="U35" s="732">
        <f>SUM(Q35:T35)</f>
        <v>200</v>
      </c>
      <c r="V35" s="729">
        <f>D22</f>
        <v>8</v>
      </c>
      <c r="W35" s="729">
        <f>D26</f>
        <v>25</v>
      </c>
      <c r="X35" s="729">
        <f>D27</f>
        <v>10</v>
      </c>
      <c r="Y35" s="740" t="s">
        <v>3497</v>
      </c>
      <c r="Z35" s="742">
        <v>27</v>
      </c>
      <c r="AA35" s="741">
        <v>14</v>
      </c>
      <c r="AB35" s="741">
        <v>8</v>
      </c>
      <c r="AC35" s="741">
        <v>30</v>
      </c>
      <c r="AD35" s="741">
        <f>SUM(Z35:AC35)</f>
        <v>79</v>
      </c>
    </row>
    <row r="36" spans="1:31" ht="8.1" customHeight="1">
      <c r="A36" s="1316"/>
      <c r="B36" s="713" t="s">
        <v>3496</v>
      </c>
      <c r="C36" s="724"/>
      <c r="D36" s="723">
        <v>20</v>
      </c>
      <c r="E36" s="718">
        <v>15</v>
      </c>
      <c r="F36" s="722">
        <v>15</v>
      </c>
      <c r="G36" s="727"/>
      <c r="H36" s="692">
        <f t="shared" si="1"/>
        <v>50</v>
      </c>
      <c r="I36" s="1319"/>
      <c r="J36" s="706"/>
      <c r="K36" s="1289"/>
      <c r="L36" s="707">
        <f>H36*3</f>
        <v>150</v>
      </c>
      <c r="M36" s="1289"/>
      <c r="N36" s="1322"/>
      <c r="P36" s="735" t="s">
        <v>3473</v>
      </c>
      <c r="Q36" s="732">
        <f>D36</f>
        <v>20</v>
      </c>
      <c r="R36" s="732">
        <f>D39</f>
        <v>8</v>
      </c>
      <c r="S36" s="734">
        <f>D42</f>
        <v>19</v>
      </c>
      <c r="T36" s="734">
        <f>D45</f>
        <v>35</v>
      </c>
      <c r="U36" s="732">
        <f>SUM(Q36:T36)</f>
        <v>82</v>
      </c>
      <c r="V36" s="729"/>
      <c r="W36" s="729"/>
      <c r="X36" s="729"/>
      <c r="Y36" s="740" t="s">
        <v>3495</v>
      </c>
      <c r="Z36" s="741">
        <f>14+2+2+8</f>
        <v>26</v>
      </c>
      <c r="AA36" s="741">
        <f>4+2+2+2</f>
        <v>10</v>
      </c>
      <c r="AB36" s="741">
        <f>6+3+3+8</f>
        <v>20</v>
      </c>
      <c r="AC36" s="741">
        <f>4+4+6+4+8</f>
        <v>26</v>
      </c>
      <c r="AD36" s="741">
        <f>SUM(Z36:AC36)</f>
        <v>82</v>
      </c>
    </row>
    <row r="37" spans="1:31" ht="8.1" customHeight="1">
      <c r="A37" s="1316"/>
      <c r="B37" s="713" t="s">
        <v>3494</v>
      </c>
      <c r="C37" s="724"/>
      <c r="D37" s="719">
        <v>15</v>
      </c>
      <c r="E37" s="728">
        <v>15</v>
      </c>
      <c r="F37" s="722">
        <v>15</v>
      </c>
      <c r="G37" s="727"/>
      <c r="H37" s="692">
        <f t="shared" si="1"/>
        <v>45</v>
      </c>
      <c r="I37" s="1319"/>
      <c r="J37" s="706"/>
      <c r="K37" s="1289"/>
      <c r="L37" s="707">
        <f>H37*3</f>
        <v>135</v>
      </c>
      <c r="M37" s="1289"/>
      <c r="N37" s="1322"/>
      <c r="P37" s="735" t="s">
        <v>3471</v>
      </c>
      <c r="Q37" s="734">
        <f>D37</f>
        <v>15</v>
      </c>
      <c r="R37" s="732">
        <f>D40</f>
        <v>5</v>
      </c>
      <c r="S37" s="734">
        <f>D43</f>
        <v>13</v>
      </c>
      <c r="T37" s="734">
        <f>D46</f>
        <v>21</v>
      </c>
      <c r="U37" s="732">
        <f>SUM(Q37:T37)</f>
        <v>54</v>
      </c>
      <c r="V37" s="729"/>
      <c r="W37" s="729"/>
      <c r="X37" s="729"/>
      <c r="Y37" s="740" t="s">
        <v>3493</v>
      </c>
      <c r="Z37" s="741">
        <f>4+4+2+2</f>
        <v>12</v>
      </c>
      <c r="AA37" s="741">
        <f>2+4+4</f>
        <v>10</v>
      </c>
      <c r="AB37" s="741">
        <f>2+3+3+2+2</f>
        <v>12</v>
      </c>
      <c r="AC37" s="741">
        <f>4+5+4+4+4+3+6</f>
        <v>30</v>
      </c>
      <c r="AD37" s="741">
        <f>SUM(Z37:AC37)</f>
        <v>64</v>
      </c>
    </row>
    <row r="38" spans="1:31" ht="8.1" customHeight="1">
      <c r="A38" s="1316"/>
      <c r="B38" s="713" t="s">
        <v>3492</v>
      </c>
      <c r="C38" s="737"/>
      <c r="D38" s="723">
        <v>30</v>
      </c>
      <c r="E38" s="728">
        <v>8</v>
      </c>
      <c r="F38" s="722">
        <v>4</v>
      </c>
      <c r="G38" s="727"/>
      <c r="H38" s="692">
        <f t="shared" si="1"/>
        <v>42</v>
      </c>
      <c r="I38" s="1319"/>
      <c r="J38" s="706"/>
      <c r="K38" s="1289"/>
      <c r="L38" s="707">
        <f>H38*2</f>
        <v>84</v>
      </c>
      <c r="M38" s="1289"/>
      <c r="N38" s="1322"/>
      <c r="P38" s="733" t="s">
        <v>3468</v>
      </c>
      <c r="Q38" s="731"/>
      <c r="R38" s="731"/>
      <c r="S38" s="731"/>
      <c r="T38" s="731"/>
      <c r="U38" s="734">
        <f>D50</f>
        <v>10</v>
      </c>
      <c r="V38" s="729"/>
      <c r="W38" s="729"/>
      <c r="X38" s="729"/>
      <c r="Y38" s="740" t="s">
        <v>54</v>
      </c>
      <c r="Z38" s="739"/>
      <c r="AA38" s="739"/>
      <c r="AB38" s="739"/>
      <c r="AC38" s="739"/>
      <c r="AD38" s="739">
        <v>16</v>
      </c>
    </row>
    <row r="39" spans="1:31" ht="8.1" customHeight="1">
      <c r="A39" s="1316"/>
      <c r="B39" s="713" t="s">
        <v>3491</v>
      </c>
      <c r="C39" s="737"/>
      <c r="D39" s="723">
        <v>8</v>
      </c>
      <c r="E39" s="728">
        <v>10</v>
      </c>
      <c r="F39" s="717">
        <v>8</v>
      </c>
      <c r="G39" s="716"/>
      <c r="H39" s="692">
        <f t="shared" si="1"/>
        <v>26</v>
      </c>
      <c r="I39" s="1319"/>
      <c r="J39" s="706"/>
      <c r="K39" s="1289"/>
      <c r="L39" s="707">
        <f>H39*2</f>
        <v>52</v>
      </c>
      <c r="M39" s="1289"/>
      <c r="N39" s="1322"/>
      <c r="P39" s="731"/>
      <c r="Q39" s="731"/>
      <c r="R39" s="731"/>
      <c r="S39" s="731"/>
      <c r="T39" s="731"/>
      <c r="U39" s="730">
        <f>SUM(U35:U38)</f>
        <v>346</v>
      </c>
      <c r="V39" s="729"/>
      <c r="W39" s="729"/>
      <c r="X39" s="729"/>
    </row>
    <row r="40" spans="1:31" ht="8.1" customHeight="1">
      <c r="A40" s="1316"/>
      <c r="B40" s="713" t="s">
        <v>3490</v>
      </c>
      <c r="C40" s="738"/>
      <c r="D40" s="723">
        <v>5</v>
      </c>
      <c r="E40" s="728">
        <v>10</v>
      </c>
      <c r="F40" s="717">
        <v>10</v>
      </c>
      <c r="G40" s="716"/>
      <c r="H40" s="692">
        <f t="shared" si="1"/>
        <v>25</v>
      </c>
      <c r="I40" s="1319"/>
      <c r="J40" s="706"/>
      <c r="K40" s="1289"/>
      <c r="L40" s="707">
        <f>H40*2</f>
        <v>50</v>
      </c>
      <c r="M40" s="1289"/>
      <c r="N40" s="1322"/>
      <c r="P40" s="731"/>
      <c r="Q40" s="731"/>
      <c r="R40" s="731"/>
      <c r="S40" s="731"/>
      <c r="T40" s="731"/>
      <c r="U40" s="731"/>
      <c r="V40" s="729"/>
      <c r="W40" s="729"/>
      <c r="X40" s="729"/>
    </row>
    <row r="41" spans="1:31" ht="8.4499999999999993" customHeight="1">
      <c r="A41" s="1316"/>
      <c r="B41" s="713" t="s">
        <v>3489</v>
      </c>
      <c r="C41" s="737"/>
      <c r="D41" s="719">
        <v>50</v>
      </c>
      <c r="E41" s="718">
        <v>20</v>
      </c>
      <c r="F41" s="722">
        <v>20</v>
      </c>
      <c r="G41" s="727"/>
      <c r="H41" s="692">
        <f t="shared" si="1"/>
        <v>90</v>
      </c>
      <c r="I41" s="1319"/>
      <c r="J41" s="706">
        <f t="shared" ref="J41:J46" si="2">H41</f>
        <v>90</v>
      </c>
      <c r="K41" s="1289"/>
      <c r="L41" s="706"/>
      <c r="M41" s="1289"/>
      <c r="N41" s="1322"/>
      <c r="P41" s="731" t="s">
        <v>898</v>
      </c>
      <c r="Q41" s="731" t="s">
        <v>3481</v>
      </c>
      <c r="R41" s="731" t="s">
        <v>3480</v>
      </c>
      <c r="S41" s="731" t="s">
        <v>3479</v>
      </c>
      <c r="T41" s="731" t="s">
        <v>3478</v>
      </c>
      <c r="U41" s="731" t="s">
        <v>3477</v>
      </c>
      <c r="V41" s="729"/>
      <c r="W41" s="729"/>
      <c r="X41" s="729"/>
    </row>
    <row r="42" spans="1:31" ht="7.35" customHeight="1">
      <c r="A42" s="1316"/>
      <c r="B42" s="713" t="s">
        <v>3488</v>
      </c>
      <c r="C42" s="724"/>
      <c r="D42" s="719">
        <v>19</v>
      </c>
      <c r="E42" s="728">
        <v>15</v>
      </c>
      <c r="F42" s="722">
        <v>15</v>
      </c>
      <c r="G42" s="727"/>
      <c r="H42" s="692">
        <f t="shared" si="1"/>
        <v>49</v>
      </c>
      <c r="I42" s="1319"/>
      <c r="J42" s="706">
        <f t="shared" si="2"/>
        <v>49</v>
      </c>
      <c r="K42" s="1289"/>
      <c r="L42" s="706"/>
      <c r="M42" s="1289"/>
      <c r="N42" s="1322"/>
      <c r="O42" s="715"/>
      <c r="P42" s="735" t="s">
        <v>3475</v>
      </c>
      <c r="Q42" s="732">
        <f>E35</f>
        <v>20</v>
      </c>
      <c r="R42" s="732">
        <f>E38</f>
        <v>8</v>
      </c>
      <c r="S42" s="734">
        <f>E41</f>
        <v>20</v>
      </c>
      <c r="T42" s="734">
        <f>E44+E47+E48</f>
        <v>54</v>
      </c>
      <c r="U42" s="732">
        <f>SUM(Q42:T42)</f>
        <v>102</v>
      </c>
      <c r="V42" s="729"/>
      <c r="W42" s="729"/>
      <c r="X42" s="729"/>
    </row>
    <row r="43" spans="1:31" ht="8.1" customHeight="1">
      <c r="A43" s="1316"/>
      <c r="B43" s="713" t="s">
        <v>3487</v>
      </c>
      <c r="C43" s="724"/>
      <c r="D43" s="719">
        <v>13</v>
      </c>
      <c r="E43" s="728">
        <v>15</v>
      </c>
      <c r="F43" s="717">
        <v>15</v>
      </c>
      <c r="G43" s="716"/>
      <c r="H43" s="692">
        <f t="shared" si="1"/>
        <v>43</v>
      </c>
      <c r="I43" s="1319"/>
      <c r="J43" s="706">
        <f t="shared" si="2"/>
        <v>43</v>
      </c>
      <c r="K43" s="1289"/>
      <c r="L43" s="706"/>
      <c r="M43" s="1289"/>
      <c r="N43" s="1322"/>
      <c r="P43" s="735" t="s">
        <v>3473</v>
      </c>
      <c r="Q43" s="732">
        <f>E36</f>
        <v>15</v>
      </c>
      <c r="R43" s="732">
        <f>E39</f>
        <v>10</v>
      </c>
      <c r="S43" s="732">
        <f>E42</f>
        <v>15</v>
      </c>
      <c r="T43" s="734">
        <f>E45</f>
        <v>15</v>
      </c>
      <c r="U43" s="732">
        <f>SUM(Q43:T43)</f>
        <v>55</v>
      </c>
      <c r="V43" s="729"/>
      <c r="W43" s="729"/>
      <c r="X43" s="729"/>
    </row>
    <row r="44" spans="1:31" ht="8.1" customHeight="1">
      <c r="A44" s="1316"/>
      <c r="B44" s="713" t="s">
        <v>3486</v>
      </c>
      <c r="C44" s="724"/>
      <c r="D44" s="719">
        <v>70</v>
      </c>
      <c r="E44" s="718">
        <v>20</v>
      </c>
      <c r="F44" s="717">
        <v>20</v>
      </c>
      <c r="G44" s="716"/>
      <c r="H44" s="692">
        <f t="shared" si="1"/>
        <v>110</v>
      </c>
      <c r="I44" s="1319"/>
      <c r="J44" s="706">
        <f t="shared" si="2"/>
        <v>110</v>
      </c>
      <c r="K44" s="1289"/>
      <c r="L44" s="706"/>
      <c r="M44" s="1289"/>
      <c r="N44" s="1322"/>
      <c r="P44" s="735" t="s">
        <v>3471</v>
      </c>
      <c r="Q44" s="732">
        <f>E37</f>
        <v>15</v>
      </c>
      <c r="R44" s="732">
        <f>E40</f>
        <v>10</v>
      </c>
      <c r="S44" s="732">
        <f>E43</f>
        <v>15</v>
      </c>
      <c r="T44" s="734">
        <f>E46</f>
        <v>20</v>
      </c>
      <c r="U44" s="732">
        <f>SUM(Q44:T44)</f>
        <v>60</v>
      </c>
      <c r="V44" s="729"/>
      <c r="W44" s="729"/>
      <c r="X44" s="729"/>
    </row>
    <row r="45" spans="1:31" ht="8.1" customHeight="1">
      <c r="A45" s="1316"/>
      <c r="B45" s="713" t="s">
        <v>3485</v>
      </c>
      <c r="C45" s="724"/>
      <c r="D45" s="719">
        <v>35</v>
      </c>
      <c r="E45" s="718">
        <v>15</v>
      </c>
      <c r="F45" s="722">
        <v>15</v>
      </c>
      <c r="G45" s="716"/>
      <c r="H45" s="692">
        <f t="shared" si="1"/>
        <v>65</v>
      </c>
      <c r="I45" s="1319"/>
      <c r="J45" s="706">
        <f t="shared" si="2"/>
        <v>65</v>
      </c>
      <c r="K45" s="1289"/>
      <c r="L45" s="706"/>
      <c r="M45" s="1289"/>
      <c r="N45" s="1322"/>
      <c r="P45" s="733" t="s">
        <v>3468</v>
      </c>
      <c r="Q45" s="731"/>
      <c r="R45" s="731"/>
      <c r="S45" s="731"/>
      <c r="T45" s="731"/>
      <c r="U45" s="734">
        <f>E50</f>
        <v>20</v>
      </c>
      <c r="V45" s="729"/>
      <c r="W45" s="729"/>
      <c r="X45" s="729"/>
    </row>
    <row r="46" spans="1:31" ht="8.1" customHeight="1">
      <c r="A46" s="1316"/>
      <c r="B46" s="713" t="s">
        <v>3484</v>
      </c>
      <c r="C46" s="724"/>
      <c r="D46" s="719">
        <v>21</v>
      </c>
      <c r="E46" s="718">
        <v>20</v>
      </c>
      <c r="F46" s="722">
        <v>15</v>
      </c>
      <c r="G46" s="716"/>
      <c r="H46" s="692">
        <f t="shared" si="1"/>
        <v>56</v>
      </c>
      <c r="I46" s="1319"/>
      <c r="J46" s="706">
        <f t="shared" si="2"/>
        <v>56</v>
      </c>
      <c r="K46" s="1289"/>
      <c r="L46" s="706"/>
      <c r="M46" s="1289"/>
      <c r="N46" s="1322"/>
      <c r="P46" s="731"/>
      <c r="Q46" s="731"/>
      <c r="R46" s="731"/>
      <c r="S46" s="731"/>
      <c r="T46" s="731"/>
      <c r="U46" s="730">
        <f>SUM(U42:U45)</f>
        <v>237</v>
      </c>
      <c r="V46" s="729"/>
      <c r="W46" s="729"/>
      <c r="X46" s="729"/>
    </row>
    <row r="47" spans="1:31" ht="8.1" customHeight="1">
      <c r="A47" s="1316"/>
      <c r="B47" s="713" t="s">
        <v>3483</v>
      </c>
      <c r="C47" s="724"/>
      <c r="D47" s="719"/>
      <c r="E47" s="718">
        <v>24</v>
      </c>
      <c r="F47" s="722"/>
      <c r="G47" s="716"/>
      <c r="H47" s="692"/>
      <c r="I47" s="1319"/>
      <c r="J47" s="706"/>
      <c r="K47" s="1289"/>
      <c r="L47" s="706"/>
      <c r="M47" s="1289"/>
      <c r="N47" s="1322"/>
      <c r="V47" s="729"/>
      <c r="W47" s="729"/>
      <c r="X47" s="729"/>
    </row>
    <row r="48" spans="1:31" ht="8.1" customHeight="1">
      <c r="A48" s="1316"/>
      <c r="B48" s="713" t="s">
        <v>3482</v>
      </c>
      <c r="C48" s="724"/>
      <c r="D48" s="719"/>
      <c r="E48" s="718">
        <v>10</v>
      </c>
      <c r="F48" s="722">
        <v>10</v>
      </c>
      <c r="G48" s="716"/>
      <c r="H48" s="692">
        <f t="shared" ref="H48:H64" si="3">SUM(C48:G48)</f>
        <v>20</v>
      </c>
      <c r="I48" s="1319"/>
      <c r="J48" s="706">
        <f>H48</f>
        <v>20</v>
      </c>
      <c r="K48" s="1289"/>
      <c r="L48" s="706"/>
      <c r="M48" s="1289"/>
      <c r="N48" s="1322"/>
      <c r="P48" s="731" t="s">
        <v>899</v>
      </c>
      <c r="Q48" s="731" t="s">
        <v>3481</v>
      </c>
      <c r="R48" s="731" t="s">
        <v>3480</v>
      </c>
      <c r="S48" s="731" t="s">
        <v>3479</v>
      </c>
      <c r="T48" s="731" t="s">
        <v>3478</v>
      </c>
      <c r="U48" s="731" t="s">
        <v>3477</v>
      </c>
      <c r="V48" s="729"/>
      <c r="W48" s="729"/>
      <c r="X48" s="729"/>
    </row>
    <row r="49" spans="1:24" ht="8.1" customHeight="1">
      <c r="A49" s="1316"/>
      <c r="B49" s="713" t="s">
        <v>3476</v>
      </c>
      <c r="C49" s="736"/>
      <c r="D49" s="723"/>
      <c r="E49" s="728"/>
      <c r="F49" s="722"/>
      <c r="G49" s="721">
        <v>64</v>
      </c>
      <c r="H49" s="692">
        <f t="shared" si="3"/>
        <v>64</v>
      </c>
      <c r="I49" s="1319"/>
      <c r="J49" s="706">
        <f>H49</f>
        <v>64</v>
      </c>
      <c r="K49" s="1289"/>
      <c r="L49" s="706"/>
      <c r="M49" s="1289"/>
      <c r="N49" s="1322"/>
      <c r="P49" s="735" t="s">
        <v>3475</v>
      </c>
      <c r="Q49" s="732">
        <f>F35</f>
        <v>20</v>
      </c>
      <c r="R49" s="732">
        <f>F38</f>
        <v>4</v>
      </c>
      <c r="S49" s="734">
        <f>F41</f>
        <v>20</v>
      </c>
      <c r="T49" s="732">
        <f>F44+F48</f>
        <v>30</v>
      </c>
      <c r="U49" s="732">
        <f>SUM(Q49:T49)</f>
        <v>74</v>
      </c>
      <c r="V49" s="729"/>
      <c r="W49" s="729"/>
      <c r="X49" s="729"/>
    </row>
    <row r="50" spans="1:24" ht="8.1" customHeight="1">
      <c r="A50" s="1316"/>
      <c r="B50" s="713" t="s">
        <v>3474</v>
      </c>
      <c r="C50" s="724"/>
      <c r="D50" s="719">
        <v>10</v>
      </c>
      <c r="E50" s="718">
        <v>20</v>
      </c>
      <c r="F50" s="717">
        <v>12</v>
      </c>
      <c r="G50" s="716">
        <v>14</v>
      </c>
      <c r="H50" s="692">
        <f t="shared" si="3"/>
        <v>56</v>
      </c>
      <c r="I50" s="1319"/>
      <c r="J50" s="706">
        <f>H50</f>
        <v>56</v>
      </c>
      <c r="K50" s="1289"/>
      <c r="L50" s="706"/>
      <c r="M50" s="1289"/>
      <c r="N50" s="1322"/>
      <c r="P50" s="735" t="s">
        <v>3473</v>
      </c>
      <c r="Q50" s="732">
        <f>F36</f>
        <v>15</v>
      </c>
      <c r="R50" s="732">
        <f>F39</f>
        <v>8</v>
      </c>
      <c r="S50" s="734">
        <f>F42</f>
        <v>15</v>
      </c>
      <c r="T50" s="734">
        <f>F45</f>
        <v>15</v>
      </c>
      <c r="U50" s="732">
        <f>SUM(Q50:T50)</f>
        <v>53</v>
      </c>
      <c r="V50" s="729"/>
      <c r="W50" s="729"/>
      <c r="X50" s="729"/>
    </row>
    <row r="51" spans="1:24" ht="8.1" customHeight="1">
      <c r="A51" s="1317"/>
      <c r="B51" s="713" t="s">
        <v>3472</v>
      </c>
      <c r="C51" s="736"/>
      <c r="D51" s="723"/>
      <c r="E51" s="728"/>
      <c r="F51" s="722"/>
      <c r="G51" s="727"/>
      <c r="H51" s="692">
        <f t="shared" si="3"/>
        <v>0</v>
      </c>
      <c r="I51" s="1320"/>
      <c r="J51" s="725"/>
      <c r="K51" s="1290"/>
      <c r="L51" s="725"/>
      <c r="M51" s="1290"/>
      <c r="N51" s="1323"/>
      <c r="P51" s="735" t="s">
        <v>3471</v>
      </c>
      <c r="Q51" s="734">
        <f>F37</f>
        <v>15</v>
      </c>
      <c r="R51" s="732">
        <f>F40</f>
        <v>10</v>
      </c>
      <c r="S51" s="732">
        <f>F43</f>
        <v>15</v>
      </c>
      <c r="T51" s="734">
        <f>F46</f>
        <v>15</v>
      </c>
      <c r="U51" s="732">
        <f>SUM(Q51:T51)</f>
        <v>55</v>
      </c>
      <c r="V51" s="729"/>
      <c r="W51" s="729"/>
      <c r="X51" s="729"/>
    </row>
    <row r="52" spans="1:24" ht="8.1" customHeight="1">
      <c r="A52" s="1324" t="s">
        <v>3470</v>
      </c>
      <c r="B52" s="713" t="s">
        <v>3469</v>
      </c>
      <c r="C52" s="720">
        <v>8</v>
      </c>
      <c r="D52" s="726"/>
      <c r="E52" s="718"/>
      <c r="F52" s="722">
        <v>20</v>
      </c>
      <c r="G52" s="716"/>
      <c r="H52" s="692">
        <f t="shared" si="3"/>
        <v>28</v>
      </c>
      <c r="I52" s="1327">
        <f>SUM(H52:H56)</f>
        <v>93</v>
      </c>
      <c r="J52" s="707"/>
      <c r="K52" s="1288">
        <f>SUM(J52:J56)</f>
        <v>55</v>
      </c>
      <c r="L52" s="707"/>
      <c r="M52" s="1288">
        <f>SUM(L52:L56)</f>
        <v>10</v>
      </c>
      <c r="N52" s="1330">
        <f>(I52+K52+M52)/28</f>
        <v>5.6428571428571432</v>
      </c>
      <c r="P52" s="733" t="s">
        <v>3468</v>
      </c>
      <c r="Q52" s="731"/>
      <c r="R52" s="731"/>
      <c r="S52" s="731"/>
      <c r="T52" s="731"/>
      <c r="U52" s="732">
        <f>F50</f>
        <v>12</v>
      </c>
      <c r="V52" s="729"/>
      <c r="W52" s="729"/>
      <c r="X52" s="729"/>
    </row>
    <row r="53" spans="1:24" ht="8.1" customHeight="1">
      <c r="A53" s="1325"/>
      <c r="B53" s="713" t="s">
        <v>3467</v>
      </c>
      <c r="C53" s="720">
        <v>25</v>
      </c>
      <c r="D53" s="726"/>
      <c r="E53" s="718"/>
      <c r="F53" s="722"/>
      <c r="G53" s="716"/>
      <c r="H53" s="692">
        <f t="shared" si="3"/>
        <v>25</v>
      </c>
      <c r="I53" s="1328"/>
      <c r="J53" s="706">
        <f>H53</f>
        <v>25</v>
      </c>
      <c r="K53" s="1289"/>
      <c r="L53" s="706"/>
      <c r="M53" s="1289"/>
      <c r="N53" s="1331"/>
      <c r="P53" s="731"/>
      <c r="Q53" s="731"/>
      <c r="R53" s="731"/>
      <c r="S53" s="731"/>
      <c r="T53" s="731"/>
      <c r="U53" s="730">
        <f>SUM(U49:U52)</f>
        <v>194</v>
      </c>
      <c r="V53" s="729"/>
      <c r="W53" s="729"/>
      <c r="X53" s="729"/>
    </row>
    <row r="54" spans="1:24" ht="8.1" customHeight="1">
      <c r="A54" s="1325"/>
      <c r="B54" s="713" t="s">
        <v>3466</v>
      </c>
      <c r="C54" s="724"/>
      <c r="D54" s="726"/>
      <c r="E54" s="718"/>
      <c r="F54" s="717"/>
      <c r="G54" s="721">
        <v>30</v>
      </c>
      <c r="H54" s="692">
        <f t="shared" si="3"/>
        <v>30</v>
      </c>
      <c r="I54" s="1328"/>
      <c r="J54" s="706">
        <f>H54*1</f>
        <v>30</v>
      </c>
      <c r="K54" s="1289"/>
      <c r="L54" s="706"/>
      <c r="M54" s="1289"/>
      <c r="N54" s="1331"/>
      <c r="O54" s="715"/>
      <c r="V54" s="729"/>
      <c r="W54" s="729"/>
      <c r="X54" s="729"/>
    </row>
    <row r="55" spans="1:24" ht="8.1" customHeight="1">
      <c r="A55" s="1325"/>
      <c r="B55" s="713" t="s">
        <v>3465</v>
      </c>
      <c r="C55" s="724"/>
      <c r="D55" s="726"/>
      <c r="E55" s="718"/>
      <c r="F55" s="722"/>
      <c r="G55" s="716">
        <v>10</v>
      </c>
      <c r="H55" s="692">
        <f t="shared" si="3"/>
        <v>10</v>
      </c>
      <c r="I55" s="1328"/>
      <c r="J55" s="706"/>
      <c r="K55" s="1289"/>
      <c r="L55" s="706">
        <f>H55</f>
        <v>10</v>
      </c>
      <c r="M55" s="1289"/>
      <c r="N55" s="1331"/>
      <c r="O55" s="715"/>
    </row>
    <row r="56" spans="1:24" ht="8.1" customHeight="1">
      <c r="A56" s="1326"/>
      <c r="B56" s="713"/>
      <c r="C56" s="724"/>
      <c r="D56" s="726"/>
      <c r="E56" s="718"/>
      <c r="F56" s="722"/>
      <c r="G56" s="716"/>
      <c r="H56" s="692">
        <f t="shared" si="3"/>
        <v>0</v>
      </c>
      <c r="I56" s="1329"/>
      <c r="J56" s="725"/>
      <c r="K56" s="1290"/>
      <c r="L56" s="725"/>
      <c r="M56" s="1290"/>
      <c r="N56" s="1332"/>
      <c r="O56" s="715"/>
    </row>
    <row r="57" spans="1:24" ht="8.1" customHeight="1">
      <c r="A57" s="1333" t="s">
        <v>3464</v>
      </c>
      <c r="B57" s="713" t="s">
        <v>2945</v>
      </c>
      <c r="C57" s="724"/>
      <c r="D57" s="726"/>
      <c r="E57" s="718">
        <v>20</v>
      </c>
      <c r="F57" s="717">
        <v>30</v>
      </c>
      <c r="G57" s="721">
        <v>30</v>
      </c>
      <c r="H57" s="692">
        <f t="shared" si="3"/>
        <v>80</v>
      </c>
      <c r="I57" s="1335">
        <f>SUM(H57:H58)</f>
        <v>80</v>
      </c>
      <c r="J57" s="707">
        <f>H57</f>
        <v>80</v>
      </c>
      <c r="K57" s="1288">
        <f>SUM(J57:J58)</f>
        <v>80</v>
      </c>
      <c r="L57" s="707"/>
      <c r="M57" s="1288">
        <f>SUM(L57:L58)</f>
        <v>0</v>
      </c>
      <c r="N57" s="1330">
        <f>(I57+K52+M52)/28</f>
        <v>5.1785714285714288</v>
      </c>
      <c r="O57" s="715"/>
    </row>
    <row r="58" spans="1:24" ht="8.1" customHeight="1">
      <c r="A58" s="1334"/>
      <c r="B58" s="713"/>
      <c r="C58" s="724"/>
      <c r="D58" s="726"/>
      <c r="E58" s="718"/>
      <c r="F58" s="717"/>
      <c r="G58" s="727"/>
      <c r="H58" s="692">
        <f t="shared" si="3"/>
        <v>0</v>
      </c>
      <c r="I58" s="1336"/>
      <c r="J58" s="706"/>
      <c r="K58" s="1289"/>
      <c r="L58" s="706"/>
      <c r="M58" s="1289"/>
      <c r="N58" s="1331"/>
      <c r="O58" s="715"/>
    </row>
    <row r="59" spans="1:24" ht="8.1" customHeight="1">
      <c r="A59" s="1350" t="s">
        <v>3463</v>
      </c>
      <c r="B59" s="713" t="s">
        <v>3462</v>
      </c>
      <c r="C59" s="720">
        <v>168</v>
      </c>
      <c r="D59" s="726"/>
      <c r="E59" s="718"/>
      <c r="F59" s="717"/>
      <c r="G59" s="716"/>
      <c r="H59" s="692">
        <f t="shared" si="3"/>
        <v>168</v>
      </c>
      <c r="I59" s="1335">
        <f>SUM(H59:H62)</f>
        <v>1004</v>
      </c>
      <c r="J59" s="707">
        <v>10</v>
      </c>
      <c r="K59" s="1288">
        <f>SUM(J59:J62)</f>
        <v>70</v>
      </c>
      <c r="L59" s="707"/>
      <c r="M59" s="1288">
        <f>SUM(L59:L62)</f>
        <v>0</v>
      </c>
      <c r="N59" s="1330">
        <f>(I59+K59+M59)/28</f>
        <v>38.357142857142854</v>
      </c>
      <c r="O59" s="715"/>
    </row>
    <row r="60" spans="1:24" ht="8.1" customHeight="1">
      <c r="A60" s="1351"/>
      <c r="B60" s="713" t="s">
        <v>3461</v>
      </c>
      <c r="C60" s="724"/>
      <c r="D60" s="719">
        <v>168</v>
      </c>
      <c r="E60" s="718"/>
      <c r="F60" s="717"/>
      <c r="G60" s="716"/>
      <c r="H60" s="692">
        <f t="shared" si="3"/>
        <v>168</v>
      </c>
      <c r="I60" s="1336"/>
      <c r="J60" s="706">
        <v>10</v>
      </c>
      <c r="K60" s="1289"/>
      <c r="L60" s="706"/>
      <c r="M60" s="1289"/>
      <c r="N60" s="1331"/>
      <c r="O60" s="715"/>
    </row>
    <row r="61" spans="1:24" ht="8.1" customHeight="1">
      <c r="A61" s="1352"/>
      <c r="B61" s="713" t="s">
        <v>3460</v>
      </c>
      <c r="C61" s="724"/>
      <c r="D61" s="726"/>
      <c r="E61" s="728">
        <v>168</v>
      </c>
      <c r="F61" s="722">
        <v>100</v>
      </c>
      <c r="G61" s="727"/>
      <c r="H61" s="692">
        <f t="shared" si="3"/>
        <v>268</v>
      </c>
      <c r="I61" s="1336"/>
      <c r="J61" s="706">
        <v>10</v>
      </c>
      <c r="K61" s="1289"/>
      <c r="L61" s="706"/>
      <c r="M61" s="1289"/>
      <c r="N61" s="1331"/>
      <c r="O61" s="715"/>
    </row>
    <row r="62" spans="1:24" ht="8.1" customHeight="1">
      <c r="A62" s="1353"/>
      <c r="B62" s="713" t="s">
        <v>3459</v>
      </c>
      <c r="C62" s="724"/>
      <c r="D62" s="726"/>
      <c r="E62" s="718"/>
      <c r="F62" s="717">
        <v>400</v>
      </c>
      <c r="G62" s="716"/>
      <c r="H62" s="692">
        <f t="shared" si="3"/>
        <v>400</v>
      </c>
      <c r="I62" s="1354"/>
      <c r="J62" s="725">
        <v>40</v>
      </c>
      <c r="K62" s="1290"/>
      <c r="L62" s="725"/>
      <c r="M62" s="1290"/>
      <c r="N62" s="1332"/>
      <c r="O62" s="715"/>
    </row>
    <row r="63" spans="1:24" ht="8.1" customHeight="1">
      <c r="A63" s="1337" t="s">
        <v>3458</v>
      </c>
      <c r="B63" s="713" t="s">
        <v>3457</v>
      </c>
      <c r="C63" s="724"/>
      <c r="D63" s="723"/>
      <c r="E63" s="718"/>
      <c r="F63" s="722"/>
      <c r="G63" s="721">
        <v>20</v>
      </c>
      <c r="H63" s="692">
        <f t="shared" si="3"/>
        <v>20</v>
      </c>
      <c r="I63" s="1340">
        <f>SUM(H63:H66)</f>
        <v>313</v>
      </c>
      <c r="J63" s="707">
        <v>20</v>
      </c>
      <c r="K63" s="1288">
        <f>SUM(J63:J66)</f>
        <v>60</v>
      </c>
      <c r="L63" s="707"/>
      <c r="M63" s="1288">
        <f>SUM(L63:L66)</f>
        <v>40</v>
      </c>
      <c r="N63" s="1343">
        <f>(I63+K63+M63)/28</f>
        <v>14.75</v>
      </c>
      <c r="O63" s="715"/>
    </row>
    <row r="64" spans="1:24" ht="8.1" customHeight="1">
      <c r="A64" s="1338"/>
      <c r="B64" s="713" t="s">
        <v>3456</v>
      </c>
      <c r="C64" s="720">
        <v>5</v>
      </c>
      <c r="D64" s="719">
        <v>8</v>
      </c>
      <c r="E64" s="718">
        <v>10</v>
      </c>
      <c r="F64" s="717">
        <v>30</v>
      </c>
      <c r="G64" s="716">
        <v>20</v>
      </c>
      <c r="H64" s="692">
        <f t="shared" si="3"/>
        <v>73</v>
      </c>
      <c r="I64" s="1341"/>
      <c r="J64" s="706">
        <v>40</v>
      </c>
      <c r="K64" s="1289"/>
      <c r="L64" s="706">
        <v>40</v>
      </c>
      <c r="M64" s="1289"/>
      <c r="N64" s="1344"/>
      <c r="O64" s="715"/>
    </row>
    <row r="65" spans="1:14" ht="8.1" customHeight="1">
      <c r="A65" s="1338"/>
      <c r="B65" s="713" t="s">
        <v>3455</v>
      </c>
      <c r="C65" s="714">
        <v>8</v>
      </c>
      <c r="D65" s="711"/>
      <c r="E65" s="710"/>
      <c r="F65" s="709"/>
      <c r="G65" s="708"/>
      <c r="H65" s="707"/>
      <c r="I65" s="1341"/>
      <c r="J65" s="706"/>
      <c r="K65" s="1289"/>
      <c r="L65" s="706"/>
      <c r="M65" s="1289"/>
      <c r="N65" s="1344"/>
    </row>
    <row r="66" spans="1:14" ht="8.1" customHeight="1">
      <c r="A66" s="1339"/>
      <c r="B66" s="713" t="s">
        <v>3454</v>
      </c>
      <c r="C66" s="712"/>
      <c r="D66" s="711"/>
      <c r="E66" s="710"/>
      <c r="F66" s="709"/>
      <c r="G66" s="708">
        <v>220</v>
      </c>
      <c r="H66" s="707">
        <f>SUM(C66:G66)</f>
        <v>220</v>
      </c>
      <c r="I66" s="1342"/>
      <c r="J66" s="706"/>
      <c r="K66" s="1289"/>
      <c r="L66" s="706"/>
      <c r="M66" s="1289"/>
      <c r="N66" s="1345"/>
    </row>
    <row r="67" spans="1:14" ht="8.1" customHeight="1">
      <c r="A67" s="705"/>
      <c r="B67" s="704" t="s">
        <v>3453</v>
      </c>
      <c r="C67" s="703">
        <v>15</v>
      </c>
      <c r="D67" s="703">
        <v>15</v>
      </c>
      <c r="E67" s="703">
        <v>15</v>
      </c>
      <c r="F67" s="698">
        <v>15</v>
      </c>
      <c r="G67" s="698">
        <v>15</v>
      </c>
      <c r="H67" s="698">
        <f>SUM(C67:G67)</f>
        <v>75</v>
      </c>
      <c r="I67" s="697">
        <f>H67</f>
        <v>75</v>
      </c>
      <c r="J67" s="696"/>
      <c r="K67" s="696"/>
      <c r="L67" s="696"/>
      <c r="M67" s="696"/>
      <c r="N67" s="702">
        <f>I67/28</f>
        <v>2.6785714285714284</v>
      </c>
    </row>
    <row r="68" spans="1:14" ht="8.1" customHeight="1">
      <c r="A68" s="701"/>
      <c r="B68" s="700" t="s">
        <v>3452</v>
      </c>
      <c r="C68" s="699">
        <v>15</v>
      </c>
      <c r="D68" s="699">
        <v>5</v>
      </c>
      <c r="E68" s="699">
        <v>5</v>
      </c>
      <c r="F68" s="699">
        <v>5</v>
      </c>
      <c r="G68" s="699">
        <v>26</v>
      </c>
      <c r="H68" s="698">
        <f>SUM(C68:G68)</f>
        <v>56</v>
      </c>
      <c r="I68" s="697">
        <f>H68</f>
        <v>56</v>
      </c>
      <c r="J68" s="696"/>
      <c r="K68" s="696"/>
      <c r="L68" s="696"/>
      <c r="M68" s="696"/>
      <c r="N68" s="695">
        <f>I68/28</f>
        <v>2</v>
      </c>
    </row>
    <row r="69" spans="1:14" ht="8.1" customHeight="1">
      <c r="A69" s="1346"/>
      <c r="B69" s="1281"/>
      <c r="C69" s="693">
        <f t="shared" ref="C69:H69" si="4">SUM(C3:C66)</f>
        <v>672</v>
      </c>
      <c r="D69" s="693">
        <f t="shared" si="4"/>
        <v>672</v>
      </c>
      <c r="E69" s="693">
        <f t="shared" si="4"/>
        <v>682</v>
      </c>
      <c r="F69" s="693">
        <f t="shared" si="4"/>
        <v>1011</v>
      </c>
      <c r="G69" s="693">
        <f t="shared" si="4"/>
        <v>489</v>
      </c>
      <c r="H69" s="693">
        <f t="shared" si="4"/>
        <v>3478</v>
      </c>
      <c r="I69" s="694"/>
      <c r="J69" s="693">
        <f>SUM(J3:J66)</f>
        <v>1360</v>
      </c>
      <c r="K69" s="693"/>
      <c r="L69" s="693">
        <f>SUM(L3:L66)</f>
        <v>3169</v>
      </c>
      <c r="M69" s="693"/>
      <c r="N69" s="692"/>
    </row>
    <row r="70" spans="1:14" ht="12.95" customHeight="1">
      <c r="A70" s="1346"/>
      <c r="B70" s="1281"/>
      <c r="C70" s="1347" t="s">
        <v>1070</v>
      </c>
      <c r="D70" s="1348"/>
      <c r="E70" s="1348"/>
      <c r="F70" s="1348"/>
      <c r="G70" s="1348"/>
      <c r="H70" s="1349"/>
      <c r="I70" s="690">
        <f>SUM(I3:I68)</f>
        <v>3609</v>
      </c>
      <c r="J70" s="691"/>
      <c r="K70" s="691"/>
      <c r="L70" s="691"/>
      <c r="M70" s="691"/>
      <c r="N70" s="690">
        <f>SUM(N3:N68)</f>
        <v>290.10714285714283</v>
      </c>
    </row>
    <row r="71" spans="1:14" ht="5.0999999999999996" customHeight="1">
      <c r="A71" s="689"/>
    </row>
    <row r="72" spans="1:14" ht="10.35" customHeight="1">
      <c r="B72" s="688" t="s">
        <v>3451</v>
      </c>
      <c r="C72" s="687">
        <f>C69-C68-C67-C59</f>
        <v>474</v>
      </c>
      <c r="D72" s="687">
        <f>D69-D68-D67-D60</f>
        <v>484</v>
      </c>
      <c r="E72" s="687">
        <f>E69-E68-E67-E61</f>
        <v>494</v>
      </c>
      <c r="F72" s="687">
        <f>F69-F68-F67-F62</f>
        <v>591</v>
      </c>
      <c r="G72" s="687">
        <f>G69-G68-G67-G62</f>
        <v>448</v>
      </c>
    </row>
  </sheetData>
  <mergeCells count="48">
    <mergeCell ref="A69:B70"/>
    <mergeCell ref="C70:H70"/>
    <mergeCell ref="A59:A62"/>
    <mergeCell ref="I59:I62"/>
    <mergeCell ref="K59:K62"/>
    <mergeCell ref="N59:N62"/>
    <mergeCell ref="A63:A66"/>
    <mergeCell ref="I63:I66"/>
    <mergeCell ref="K63:K66"/>
    <mergeCell ref="M63:M66"/>
    <mergeCell ref="N63:N66"/>
    <mergeCell ref="M59:M62"/>
    <mergeCell ref="A57:A58"/>
    <mergeCell ref="I57:I58"/>
    <mergeCell ref="K57:K58"/>
    <mergeCell ref="M57:M58"/>
    <mergeCell ref="N57:N58"/>
    <mergeCell ref="A52:A56"/>
    <mergeCell ref="I52:I56"/>
    <mergeCell ref="K52:K56"/>
    <mergeCell ref="M52:M56"/>
    <mergeCell ref="N52:N56"/>
    <mergeCell ref="A35:A51"/>
    <mergeCell ref="I35:I51"/>
    <mergeCell ref="K35:K51"/>
    <mergeCell ref="M35:M51"/>
    <mergeCell ref="N35:N51"/>
    <mergeCell ref="A22:A34"/>
    <mergeCell ref="I22:I34"/>
    <mergeCell ref="K22:K34"/>
    <mergeCell ref="M22:M34"/>
    <mergeCell ref="N22:N34"/>
    <mergeCell ref="A11:A21"/>
    <mergeCell ref="I11:I21"/>
    <mergeCell ref="K11:K21"/>
    <mergeCell ref="M11:M21"/>
    <mergeCell ref="N11:N21"/>
    <mergeCell ref="A7:A10"/>
    <mergeCell ref="I7:I10"/>
    <mergeCell ref="K7:K10"/>
    <mergeCell ref="M7:M10"/>
    <mergeCell ref="N7:N10"/>
    <mergeCell ref="N3:N6"/>
    <mergeCell ref="A2:B2"/>
    <mergeCell ref="A3:A6"/>
    <mergeCell ref="I3:I6"/>
    <mergeCell ref="K3:K6"/>
    <mergeCell ref="M3:M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C64EF-A724-4854-B27A-236E726AC97D}">
  <sheetPr>
    <tabColor theme="4"/>
  </sheetPr>
  <dimension ref="A1:U23"/>
  <sheetViews>
    <sheetView workbookViewId="0">
      <selection activeCell="L19" sqref="L19"/>
    </sheetView>
  </sheetViews>
  <sheetFormatPr defaultColWidth="13.25" defaultRowHeight="15.75" customHeight="1"/>
  <cols>
    <col min="1" max="1" width="13.25" style="1055"/>
    <col min="2" max="8" width="0" style="1055" hidden="1" customWidth="1"/>
    <col min="9" max="16" width="13.25" style="1055"/>
    <col min="17" max="17" width="18.375" style="1055" customWidth="1"/>
    <col min="18" max="18" width="16.875" style="1055" customWidth="1"/>
    <col min="19" max="19" width="21" style="1055" customWidth="1"/>
    <col min="20" max="20" width="16.625" style="1055" customWidth="1"/>
    <col min="21" max="21" width="17.375" style="1055" customWidth="1"/>
    <col min="22" max="16384" width="13.25" style="1055"/>
  </cols>
  <sheetData>
    <row r="1" spans="1:21" ht="11.25">
      <c r="A1" s="1053" t="s">
        <v>692</v>
      </c>
      <c r="B1" s="1053" t="s">
        <v>33</v>
      </c>
      <c r="C1" s="1053"/>
      <c r="D1" s="1053"/>
      <c r="E1" s="1053"/>
      <c r="F1" s="1053"/>
      <c r="G1" s="1053"/>
      <c r="H1" s="1053"/>
      <c r="I1" s="1054" t="s">
        <v>1071</v>
      </c>
      <c r="J1" s="1054" t="s">
        <v>1071</v>
      </c>
      <c r="K1" s="1053"/>
      <c r="L1" s="1053"/>
      <c r="M1" s="1053"/>
      <c r="N1" s="1053"/>
      <c r="O1" s="1053"/>
      <c r="P1" s="1053"/>
      <c r="Q1" s="1053"/>
      <c r="R1" s="1053"/>
    </row>
    <row r="2" spans="1:21" ht="33" customHeight="1">
      <c r="A2" s="1056" t="s">
        <v>33</v>
      </c>
      <c r="B2" s="1057" t="s">
        <v>4079</v>
      </c>
      <c r="C2" s="1057" t="s">
        <v>4080</v>
      </c>
      <c r="D2" s="1057" t="s">
        <v>4081</v>
      </c>
      <c r="E2" s="1057" t="s">
        <v>4082</v>
      </c>
      <c r="F2" s="1057" t="s">
        <v>4083</v>
      </c>
      <c r="G2" s="1057" t="s">
        <v>4084</v>
      </c>
      <c r="I2" s="1057" t="s">
        <v>4079</v>
      </c>
      <c r="J2" s="1058" t="s">
        <v>4085</v>
      </c>
      <c r="K2" s="1058" t="s">
        <v>4086</v>
      </c>
      <c r="L2" s="1057" t="s">
        <v>4087</v>
      </c>
      <c r="M2" s="1057" t="s">
        <v>4088</v>
      </c>
      <c r="N2" s="1057" t="s">
        <v>4083</v>
      </c>
      <c r="O2" s="1057" t="s">
        <v>4084</v>
      </c>
      <c r="Q2" s="1059" t="s">
        <v>4089</v>
      </c>
      <c r="R2" s="1060" t="s">
        <v>4090</v>
      </c>
      <c r="S2" s="1061" t="s">
        <v>4091</v>
      </c>
      <c r="T2" s="1059" t="s">
        <v>4092</v>
      </c>
      <c r="U2" s="1059" t="s">
        <v>4093</v>
      </c>
    </row>
    <row r="3" spans="1:21" ht="32.25" customHeight="1">
      <c r="B3" s="1057" t="s">
        <v>4094</v>
      </c>
      <c r="C3" s="1057" t="s">
        <v>4095</v>
      </c>
      <c r="D3" s="1057" t="s">
        <v>4096</v>
      </c>
      <c r="E3" s="1057" t="s">
        <v>4097</v>
      </c>
      <c r="F3" s="1057" t="s">
        <v>4098</v>
      </c>
      <c r="G3" s="1057" t="s">
        <v>4099</v>
      </c>
      <c r="I3" s="1057" t="s">
        <v>4094</v>
      </c>
      <c r="J3" s="1058" t="s">
        <v>4100</v>
      </c>
      <c r="K3" s="1058" t="s">
        <v>4101</v>
      </c>
      <c r="L3" s="1057" t="s">
        <v>4102</v>
      </c>
      <c r="M3" s="1057" t="s">
        <v>4103</v>
      </c>
      <c r="N3" s="1057" t="s">
        <v>4098</v>
      </c>
      <c r="O3" s="1057" t="s">
        <v>4099</v>
      </c>
      <c r="Q3" s="1062" t="s">
        <v>4104</v>
      </c>
      <c r="R3" s="1060" t="s">
        <v>4105</v>
      </c>
      <c r="S3" s="1061" t="s">
        <v>4106</v>
      </c>
      <c r="T3" s="1059" t="s">
        <v>4107</v>
      </c>
      <c r="U3" s="1059" t="s">
        <v>4108</v>
      </c>
    </row>
    <row r="4" spans="1:21" ht="33" customHeight="1">
      <c r="B4" s="1057" t="s">
        <v>4109</v>
      </c>
      <c r="C4" s="1057" t="s">
        <v>4110</v>
      </c>
      <c r="D4" s="1057" t="s">
        <v>4111</v>
      </c>
      <c r="E4" s="1057" t="s">
        <v>4088</v>
      </c>
      <c r="F4" s="1057" t="s">
        <v>4112</v>
      </c>
      <c r="G4" s="1057" t="s">
        <v>4113</v>
      </c>
      <c r="I4" s="1057" t="s">
        <v>4109</v>
      </c>
      <c r="J4" s="1057" t="s">
        <v>4080</v>
      </c>
      <c r="K4" s="1057" t="s">
        <v>4081</v>
      </c>
      <c r="L4" s="1057" t="s">
        <v>4114</v>
      </c>
      <c r="M4" s="1057" t="s">
        <v>4115</v>
      </c>
      <c r="N4" s="1057" t="s">
        <v>4112</v>
      </c>
      <c r="O4" s="1057" t="s">
        <v>4113</v>
      </c>
      <c r="Q4" s="1062" t="s">
        <v>4116</v>
      </c>
      <c r="R4" s="1059" t="s">
        <v>4117</v>
      </c>
      <c r="S4" s="1061" t="s">
        <v>4118</v>
      </c>
      <c r="T4" s="1059" t="s">
        <v>4119</v>
      </c>
    </row>
    <row r="5" spans="1:21" ht="32.25" customHeight="1">
      <c r="B5" s="1057" t="s">
        <v>4120</v>
      </c>
      <c r="C5" s="1057" t="s">
        <v>4121</v>
      </c>
      <c r="D5" s="1057" t="s">
        <v>4122</v>
      </c>
      <c r="E5" s="1057" t="s">
        <v>4103</v>
      </c>
      <c r="F5" s="1057" t="s">
        <v>4123</v>
      </c>
      <c r="G5" s="1057" t="s">
        <v>4124</v>
      </c>
      <c r="I5" s="1057" t="s">
        <v>4120</v>
      </c>
      <c r="J5" s="1057" t="s">
        <v>4095</v>
      </c>
      <c r="K5" s="1057" t="s">
        <v>4096</v>
      </c>
      <c r="L5" s="1057" t="s">
        <v>4082</v>
      </c>
      <c r="M5" s="1057" t="s">
        <v>4125</v>
      </c>
      <c r="N5" s="1057" t="s">
        <v>4123</v>
      </c>
      <c r="O5" s="1057" t="s">
        <v>4124</v>
      </c>
      <c r="Q5" s="1062" t="s">
        <v>4126</v>
      </c>
      <c r="R5" s="1059" t="s">
        <v>4127</v>
      </c>
      <c r="S5" s="1061" t="s">
        <v>4118</v>
      </c>
      <c r="T5" s="1059" t="s">
        <v>4128</v>
      </c>
    </row>
    <row r="6" spans="1:21" ht="32.25" customHeight="1">
      <c r="B6" s="1057" t="s">
        <v>4129</v>
      </c>
      <c r="C6" s="1058" t="s">
        <v>4085</v>
      </c>
      <c r="D6" s="1057" t="s">
        <v>4130</v>
      </c>
      <c r="E6" s="1057" t="s">
        <v>4115</v>
      </c>
      <c r="F6" s="1057" t="s">
        <v>4131</v>
      </c>
      <c r="G6" s="1057" t="s">
        <v>4132</v>
      </c>
      <c r="I6" s="1057" t="s">
        <v>4129</v>
      </c>
      <c r="J6" s="1057" t="s">
        <v>4110</v>
      </c>
      <c r="K6" s="1057" t="s">
        <v>4111</v>
      </c>
      <c r="L6" s="1057" t="s">
        <v>4097</v>
      </c>
      <c r="M6" s="1057" t="s">
        <v>4133</v>
      </c>
      <c r="N6" s="1057" t="s">
        <v>4131</v>
      </c>
      <c r="O6" s="1057" t="s">
        <v>4132</v>
      </c>
      <c r="Q6" s="1059" t="s">
        <v>4134</v>
      </c>
      <c r="R6" s="1059" t="s">
        <v>4135</v>
      </c>
      <c r="T6" s="1059" t="s">
        <v>4136</v>
      </c>
    </row>
    <row r="7" spans="1:21" ht="32.25" customHeight="1">
      <c r="B7" s="1057" t="s">
        <v>4137</v>
      </c>
      <c r="C7" s="1058" t="s">
        <v>4100</v>
      </c>
      <c r="D7" s="1057" t="s">
        <v>4087</v>
      </c>
      <c r="E7" s="1057" t="s">
        <v>4125</v>
      </c>
      <c r="F7" s="1057" t="s">
        <v>4138</v>
      </c>
      <c r="G7" s="1057" t="s">
        <v>4139</v>
      </c>
      <c r="I7" s="1057" t="s">
        <v>4137</v>
      </c>
      <c r="J7" s="1057" t="s">
        <v>4121</v>
      </c>
      <c r="K7" s="1057" t="s">
        <v>4122</v>
      </c>
      <c r="L7" s="1063"/>
      <c r="M7" s="1057" t="s">
        <v>4140</v>
      </c>
      <c r="N7" s="1057" t="s">
        <v>4138</v>
      </c>
      <c r="O7" s="1057" t="s">
        <v>4139</v>
      </c>
      <c r="Q7" s="1059" t="s">
        <v>4141</v>
      </c>
      <c r="R7" s="1064" t="s">
        <v>4142</v>
      </c>
      <c r="T7" s="1059" t="s">
        <v>4143</v>
      </c>
    </row>
    <row r="8" spans="1:21" ht="32.25" customHeight="1">
      <c r="B8" s="1057" t="s">
        <v>4144</v>
      </c>
      <c r="C8" s="1058" t="s">
        <v>4086</v>
      </c>
      <c r="D8" s="1057" t="s">
        <v>4102</v>
      </c>
      <c r="E8" s="1057" t="s">
        <v>4133</v>
      </c>
      <c r="F8" s="1057" t="s">
        <v>4145</v>
      </c>
      <c r="G8" s="1057" t="s">
        <v>4146</v>
      </c>
      <c r="I8" s="1057" t="s">
        <v>4144</v>
      </c>
      <c r="J8" s="1063"/>
      <c r="K8" s="1057" t="s">
        <v>4130</v>
      </c>
      <c r="L8" s="1063"/>
      <c r="M8" s="1063"/>
      <c r="N8" s="1057" t="s">
        <v>4145</v>
      </c>
      <c r="O8" s="1057" t="s">
        <v>4146</v>
      </c>
      <c r="Q8" s="1060" t="s">
        <v>4147</v>
      </c>
      <c r="R8" s="1061" t="s">
        <v>4148</v>
      </c>
    </row>
    <row r="9" spans="1:21" ht="32.25" customHeight="1">
      <c r="B9" s="1057" t="s">
        <v>4149</v>
      </c>
      <c r="C9" s="1058" t="s">
        <v>4101</v>
      </c>
      <c r="D9" s="1057" t="s">
        <v>4114</v>
      </c>
      <c r="E9" s="1057" t="s">
        <v>4140</v>
      </c>
      <c r="F9" s="1057" t="s">
        <v>4150</v>
      </c>
      <c r="G9" s="1057" t="s">
        <v>4151</v>
      </c>
      <c r="I9" s="1057" t="s">
        <v>4149</v>
      </c>
      <c r="J9" s="1063"/>
      <c r="K9" s="1063"/>
      <c r="L9" s="1063"/>
      <c r="M9" s="1063"/>
      <c r="N9" s="1057" t="s">
        <v>4150</v>
      </c>
      <c r="O9" s="1057" t="s">
        <v>4151</v>
      </c>
    </row>
    <row r="10" spans="1:21" s="1067" customFormat="1" ht="15.6" customHeight="1">
      <c r="A10" s="1065" t="s">
        <v>1072</v>
      </c>
      <c r="B10" s="1066" t="s">
        <v>1042</v>
      </c>
      <c r="C10" s="1066" t="s">
        <v>1042</v>
      </c>
      <c r="D10" s="1066" t="s">
        <v>1042</v>
      </c>
      <c r="E10" s="1066" t="s">
        <v>1042</v>
      </c>
      <c r="F10" s="1066" t="s">
        <v>1042</v>
      </c>
      <c r="G10" s="1066" t="s">
        <v>1042</v>
      </c>
      <c r="I10" s="1068">
        <v>37</v>
      </c>
      <c r="J10" s="1068">
        <v>39</v>
      </c>
      <c r="K10" s="1068">
        <v>48</v>
      </c>
      <c r="L10" s="1068">
        <v>4</v>
      </c>
      <c r="M10" s="1068">
        <v>11</v>
      </c>
      <c r="N10" s="1068">
        <v>14</v>
      </c>
      <c r="O10" s="1068">
        <v>24</v>
      </c>
    </row>
    <row r="11" spans="1:21" ht="32.25" customHeight="1">
      <c r="A11" s="1055">
        <f>SUM(B11:G11)</f>
        <v>48</v>
      </c>
      <c r="B11" s="1003">
        <v>8</v>
      </c>
      <c r="C11" s="1003">
        <v>8</v>
      </c>
      <c r="D11" s="1003">
        <v>8</v>
      </c>
      <c r="E11" s="1003">
        <v>8</v>
      </c>
      <c r="F11" s="1003">
        <v>8</v>
      </c>
      <c r="G11" s="1003">
        <v>8</v>
      </c>
      <c r="H11" s="1069"/>
      <c r="I11" s="1055">
        <v>8</v>
      </c>
      <c r="J11" s="1055">
        <v>6</v>
      </c>
      <c r="K11" s="1055">
        <v>7</v>
      </c>
      <c r="L11" s="1055">
        <v>5</v>
      </c>
      <c r="M11" s="1055">
        <v>6</v>
      </c>
      <c r="N11" s="1055">
        <v>8</v>
      </c>
      <c r="O11" s="1055">
        <v>8</v>
      </c>
      <c r="P11" s="1055">
        <f>SUM(I11:O11)</f>
        <v>48</v>
      </c>
    </row>
    <row r="12" spans="1:21" ht="32.25" customHeight="1"/>
    <row r="13" spans="1:21" ht="32.25" customHeight="1">
      <c r="A13" s="1011" t="s">
        <v>1824</v>
      </c>
      <c r="B13" s="1011" t="s">
        <v>4152</v>
      </c>
    </row>
    <row r="14" spans="1:21" ht="33" customHeight="1">
      <c r="A14" s="1070" t="s">
        <v>4152</v>
      </c>
      <c r="B14" s="1071" t="s">
        <v>4153</v>
      </c>
      <c r="I14" s="1071" t="s">
        <v>4153</v>
      </c>
    </row>
    <row r="15" spans="1:21" ht="33" customHeight="1">
      <c r="A15" s="1012"/>
      <c r="B15" s="1071" t="s">
        <v>4154</v>
      </c>
      <c r="I15" s="1071" t="s">
        <v>4154</v>
      </c>
    </row>
    <row r="16" spans="1:21" ht="33" customHeight="1">
      <c r="A16" s="1012"/>
      <c r="B16" s="1071" t="s">
        <v>4155</v>
      </c>
      <c r="I16" s="1071" t="s">
        <v>4155</v>
      </c>
    </row>
    <row r="17" spans="1:9" ht="33" customHeight="1">
      <c r="A17" s="1012"/>
      <c r="B17" s="1071" t="s">
        <v>4156</v>
      </c>
      <c r="I17" s="1071" t="s">
        <v>4156</v>
      </c>
    </row>
    <row r="18" spans="1:9" ht="33" customHeight="1">
      <c r="A18" s="1012"/>
      <c r="B18" s="1071" t="s">
        <v>4157</v>
      </c>
      <c r="I18" s="1071" t="s">
        <v>4157</v>
      </c>
    </row>
    <row r="19" spans="1:9" ht="33" customHeight="1">
      <c r="A19" s="1012"/>
      <c r="B19" s="1071" t="s">
        <v>4158</v>
      </c>
      <c r="I19" s="1071" t="s">
        <v>4158</v>
      </c>
    </row>
    <row r="20" spans="1:9" ht="33" customHeight="1">
      <c r="A20" s="1012"/>
      <c r="B20" s="1071" t="s">
        <v>4159</v>
      </c>
      <c r="I20" s="1071" t="s">
        <v>4159</v>
      </c>
    </row>
    <row r="21" spans="1:9" ht="33" customHeight="1">
      <c r="A21" s="1012"/>
      <c r="B21" s="1071" t="s">
        <v>4160</v>
      </c>
      <c r="I21" s="1071" t="s">
        <v>4160</v>
      </c>
    </row>
    <row r="22" spans="1:9" ht="15.75" customHeight="1">
      <c r="A22" s="1012">
        <f>SUM(B22:I22)</f>
        <v>16</v>
      </c>
      <c r="B22" s="1017">
        <v>8</v>
      </c>
      <c r="I22" s="1055">
        <v>8</v>
      </c>
    </row>
    <row r="23" spans="1:9" ht="15.75" customHeight="1">
      <c r="A23" s="1065" t="s">
        <v>1072</v>
      </c>
      <c r="B23" s="1066" t="s">
        <v>1042</v>
      </c>
      <c r="C23" s="1066"/>
      <c r="D23" s="1066"/>
      <c r="E23" s="1066"/>
      <c r="F23" s="1066"/>
      <c r="G23" s="1066"/>
      <c r="H23" s="1067"/>
      <c r="I23" s="1068">
        <v>25</v>
      </c>
    </row>
  </sheetData>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56579-7CA6-4556-813D-FA47E616B23D}">
  <dimension ref="A1"/>
  <sheetViews>
    <sheetView workbookViewId="0">
      <selection activeCell="C26" sqref="C26"/>
    </sheetView>
  </sheetViews>
  <sheetFormatPr defaultRowHeight="15.7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5339F-0C3C-4D35-8529-C797E0BA4E25}">
  <sheetPr>
    <tabColor theme="7"/>
  </sheetPr>
  <dimension ref="A1:G1028"/>
  <sheetViews>
    <sheetView workbookViewId="0">
      <pane ySplit="2" topLeftCell="A30" activePane="bottomLeft" state="frozen"/>
      <selection pane="bottomLeft" activeCell="E66" sqref="E66"/>
    </sheetView>
  </sheetViews>
  <sheetFormatPr defaultColWidth="15.875" defaultRowHeight="12.75"/>
  <cols>
    <col min="1" max="2" width="7.875" style="1026" customWidth="1"/>
    <col min="3" max="3" width="4.875" style="1026" customWidth="1"/>
    <col min="4" max="4" width="4.625" style="1026" customWidth="1"/>
    <col min="5" max="5" width="15.75" style="1026" customWidth="1"/>
    <col min="6" max="6" width="43.375" style="1026" customWidth="1"/>
    <col min="7" max="7" width="92.875" style="1026" customWidth="1"/>
    <col min="8" max="27" width="7.875" style="1026" customWidth="1"/>
    <col min="28" max="16384" width="15.875" style="1026"/>
  </cols>
  <sheetData>
    <row r="1" spans="1:7">
      <c r="A1" s="1072" t="s">
        <v>4161</v>
      </c>
      <c r="B1" s="1073"/>
      <c r="C1" s="1027" t="s">
        <v>4035</v>
      </c>
      <c r="D1" s="1028" t="s">
        <v>3574</v>
      </c>
      <c r="E1" s="1074"/>
    </row>
    <row r="2" spans="1:7">
      <c r="A2" s="1030" t="s">
        <v>1039</v>
      </c>
      <c r="B2" s="1030" t="s">
        <v>1038</v>
      </c>
      <c r="C2" s="1031" t="s">
        <v>1062</v>
      </c>
      <c r="D2" s="1031" t="s">
        <v>1062</v>
      </c>
      <c r="E2" s="1031" t="s">
        <v>3553</v>
      </c>
      <c r="F2" s="1030" t="s">
        <v>4162</v>
      </c>
      <c r="G2" s="1030" t="s">
        <v>4038</v>
      </c>
    </row>
    <row r="3" spans="1:7">
      <c r="A3" s="1033">
        <v>1</v>
      </c>
      <c r="B3" s="1033">
        <v>2</v>
      </c>
      <c r="C3" s="1034">
        <v>1</v>
      </c>
      <c r="D3" s="1035">
        <v>1</v>
      </c>
      <c r="E3" s="1036" t="s">
        <v>4040</v>
      </c>
      <c r="F3" s="1075" t="str">
        <f>[1]FYS!B2</f>
        <v>FYSIO cytologie org 1</v>
      </c>
      <c r="G3" s="1044" t="s">
        <v>4163</v>
      </c>
    </row>
    <row r="4" spans="1:7">
      <c r="A4" s="1033">
        <v>2</v>
      </c>
      <c r="B4" s="1033"/>
      <c r="C4" s="1033"/>
      <c r="D4" s="1033"/>
      <c r="E4" s="1036"/>
      <c r="F4" s="1075" t="str">
        <f>[1]FYS!B3</f>
        <v>FYSIO cytologie org 2</v>
      </c>
      <c r="G4" s="1044"/>
    </row>
    <row r="5" spans="1:7">
      <c r="A5" s="1033">
        <v>3</v>
      </c>
      <c r="B5" s="1033">
        <v>2</v>
      </c>
      <c r="C5" s="1033"/>
      <c r="D5" s="1033"/>
      <c r="E5" s="1036"/>
      <c r="F5" s="1075" t="str">
        <f>[1]FYS!B4</f>
        <v>FYSIO cytologie celfuncties 1</v>
      </c>
      <c r="G5" s="1044" t="s">
        <v>4164</v>
      </c>
    </row>
    <row r="6" spans="1:7">
      <c r="A6" s="1033">
        <v>4</v>
      </c>
      <c r="B6" s="1033"/>
      <c r="C6" s="1033"/>
      <c r="D6" s="1033"/>
      <c r="E6" s="1036"/>
      <c r="F6" s="1075" t="str">
        <f>[1]FYS!B5</f>
        <v>FYSIO cytologie celfuncties 2</v>
      </c>
      <c r="G6" s="1044"/>
    </row>
    <row r="7" spans="1:7">
      <c r="A7" s="1033">
        <v>5</v>
      </c>
      <c r="B7" s="1033">
        <v>2</v>
      </c>
      <c r="C7" s="1033"/>
      <c r="D7" s="1033"/>
      <c r="E7" s="1036"/>
      <c r="F7" s="1075" t="str">
        <f>[1]FYS!B6</f>
        <v>FYSIO cytologie energie 1</v>
      </c>
      <c r="G7" s="1044" t="s">
        <v>4165</v>
      </c>
    </row>
    <row r="8" spans="1:7">
      <c r="A8" s="1033">
        <v>6</v>
      </c>
      <c r="B8" s="1033"/>
      <c r="C8" s="1033"/>
      <c r="D8" s="1033"/>
      <c r="E8" s="1036"/>
      <c r="F8" s="1075" t="str">
        <f>[1]FYS!B7</f>
        <v>FYSIO cytologie energie 2</v>
      </c>
      <c r="G8" s="1044"/>
    </row>
    <row r="9" spans="1:7">
      <c r="A9" s="1033">
        <v>7</v>
      </c>
      <c r="B9" s="1033">
        <v>2</v>
      </c>
      <c r="C9" s="1033"/>
      <c r="D9" s="1033"/>
      <c r="E9" s="1036"/>
      <c r="F9" s="1075" t="str">
        <f>[1]FYS!B8</f>
        <v>FYSIO cytologie eiwitsynth 1</v>
      </c>
      <c r="G9" s="1044" t="s">
        <v>4166</v>
      </c>
    </row>
    <row r="10" spans="1:7">
      <c r="A10" s="1033">
        <v>8</v>
      </c>
      <c r="B10" s="1033"/>
      <c r="C10" s="1033"/>
      <c r="D10" s="1033"/>
      <c r="E10" s="1036"/>
      <c r="F10" s="1075" t="str">
        <f>[1]FYS!B9</f>
        <v>FYSIO cytologie eiwitsynth 2</v>
      </c>
      <c r="G10" s="1044"/>
    </row>
    <row r="11" spans="1:7">
      <c r="A11" s="1033">
        <v>9</v>
      </c>
      <c r="B11" s="1033">
        <v>2</v>
      </c>
      <c r="C11" s="1033"/>
      <c r="D11" s="1033"/>
      <c r="E11" s="1036"/>
      <c r="F11" s="1075" t="str">
        <f>[1]FYS!C2</f>
        <v>FYSIO actiepotentiaal 1</v>
      </c>
      <c r="G11" s="1044" t="s">
        <v>4167</v>
      </c>
    </row>
    <row r="12" spans="1:7">
      <c r="A12" s="1033">
        <v>10</v>
      </c>
      <c r="B12" s="1033"/>
      <c r="C12" s="1033"/>
      <c r="D12" s="1033"/>
      <c r="E12" s="1036"/>
      <c r="F12" s="1075" t="str">
        <f>[1]FYS!C3</f>
        <v>FYSIO actiepotentiaal 2</v>
      </c>
      <c r="G12" s="1044"/>
    </row>
    <row r="13" spans="1:7">
      <c r="A13" s="1033">
        <v>11</v>
      </c>
      <c r="B13" s="1033">
        <v>2</v>
      </c>
      <c r="C13" s="1033"/>
      <c r="D13" s="1033"/>
      <c r="E13" s="1036"/>
      <c r="F13" s="1075" t="str">
        <f>[1]FYS!C4</f>
        <v>FYSIO myologie 1</v>
      </c>
      <c r="G13" s="1044" t="s">
        <v>4168</v>
      </c>
    </row>
    <row r="14" spans="1:7">
      <c r="A14" s="1033">
        <v>12</v>
      </c>
      <c r="B14" s="1033"/>
      <c r="C14" s="1033"/>
      <c r="D14" s="1033"/>
      <c r="E14" s="1036"/>
      <c r="F14" s="1075" t="str">
        <f>[1]FYS!C5</f>
        <v>FYSIO myologie 2</v>
      </c>
      <c r="G14" s="1044"/>
    </row>
    <row r="15" spans="1:7">
      <c r="A15" s="1033">
        <v>13</v>
      </c>
      <c r="B15" s="1033">
        <v>2</v>
      </c>
      <c r="C15" s="1033"/>
      <c r="D15" s="1033"/>
      <c r="E15" s="1036"/>
      <c r="F15" s="1075" t="str">
        <f>[1]FYS!C6</f>
        <v>FYSIO membr.pot. 1</v>
      </c>
      <c r="G15" s="1044" t="s">
        <v>4169</v>
      </c>
    </row>
    <row r="16" spans="1:7">
      <c r="A16" s="1033">
        <v>14</v>
      </c>
      <c r="B16" s="1033"/>
      <c r="C16" s="1033"/>
      <c r="D16" s="1033"/>
      <c r="E16" s="1036"/>
      <c r="F16" s="1076" t="str">
        <f>[1]FYS!C7</f>
        <v>FYSIO membr.pot. 2</v>
      </c>
      <c r="G16" s="1038"/>
    </row>
    <row r="17" spans="1:7">
      <c r="A17" s="1033">
        <v>15</v>
      </c>
      <c r="B17" s="1033">
        <v>2</v>
      </c>
      <c r="C17" s="1033"/>
      <c r="D17" s="1033"/>
      <c r="E17" s="1036"/>
      <c r="F17" s="1075" t="str">
        <f>[1]FYS!C8</f>
        <v>FYSIO boeld/osteol 1</v>
      </c>
      <c r="G17" s="1044" t="s">
        <v>4170</v>
      </c>
    </row>
    <row r="18" spans="1:7">
      <c r="A18" s="1033">
        <v>16</v>
      </c>
      <c r="B18" s="1033"/>
      <c r="C18" s="1033"/>
      <c r="D18" s="1033"/>
      <c r="E18" s="1036"/>
      <c r="F18" s="1075" t="str">
        <f>[1]FYS!C9</f>
        <v>FYSIO boeld/osteol 2</v>
      </c>
      <c r="G18" s="1044"/>
    </row>
    <row r="19" spans="1:7">
      <c r="A19" s="1033">
        <v>17</v>
      </c>
      <c r="B19" s="1033">
        <v>8</v>
      </c>
      <c r="C19" s="1033"/>
      <c r="D19" s="1033"/>
      <c r="E19" s="1036" t="s">
        <v>4054</v>
      </c>
      <c r="F19" s="1075" t="str">
        <f>[1]FYS!D2</f>
        <v>FYSIO tr.digest 1 spijsvertering</v>
      </c>
      <c r="G19" s="1044" t="s">
        <v>4171</v>
      </c>
    </row>
    <row r="20" spans="1:7">
      <c r="A20" s="1033">
        <v>18</v>
      </c>
      <c r="B20" s="1033"/>
      <c r="C20" s="1033"/>
      <c r="D20" s="1033"/>
      <c r="E20" s="1036"/>
      <c r="F20" s="1075" t="str">
        <f>[1]FYS!D3</f>
        <v>FYSIO tr.digest 2 maag</v>
      </c>
      <c r="G20" s="1044"/>
    </row>
    <row r="21" spans="1:7">
      <c r="A21" s="1033">
        <v>19</v>
      </c>
      <c r="B21" s="1033"/>
      <c r="C21" s="1033"/>
      <c r="D21" s="1033"/>
      <c r="E21" s="1036"/>
      <c r="F21" s="1075" t="str">
        <f>[1]FYS!D4</f>
        <v>FYSIO tr.digest 3 dunne darm</v>
      </c>
      <c r="G21" s="1044"/>
    </row>
    <row r="22" spans="1:7">
      <c r="A22" s="1033">
        <v>20</v>
      </c>
      <c r="B22" s="1033"/>
      <c r="C22" s="1033"/>
      <c r="D22" s="1033"/>
      <c r="E22" s="1036"/>
      <c r="F22" s="1075" t="str">
        <f>[1]FYS!D5</f>
        <v>FYSIO tr.digest 4 colon</v>
      </c>
      <c r="G22" s="1044"/>
    </row>
    <row r="23" spans="1:7">
      <c r="A23" s="1033">
        <v>21</v>
      </c>
      <c r="B23" s="1033"/>
      <c r="C23" s="1033"/>
      <c r="D23" s="1033"/>
      <c r="E23" s="1036"/>
      <c r="F23" s="1075" t="str">
        <f>[1]FYS!D6</f>
        <v>FYSIO tr.digesti 5 colon</v>
      </c>
      <c r="G23" s="1044"/>
    </row>
    <row r="24" spans="1:7">
      <c r="A24" s="1033">
        <v>22</v>
      </c>
      <c r="B24" s="1033"/>
      <c r="C24" s="1033"/>
      <c r="D24" s="1033"/>
      <c r="E24" s="1036"/>
      <c r="F24" s="1075" t="str">
        <f>[1]FYS!D7</f>
        <v>FYSIO tr.digest 6 lever</v>
      </c>
      <c r="G24" s="1044"/>
    </row>
    <row r="25" spans="1:7">
      <c r="A25" s="1033">
        <v>23</v>
      </c>
      <c r="B25" s="1033"/>
      <c r="C25" s="1033"/>
      <c r="D25" s="1033"/>
      <c r="E25" s="1036"/>
      <c r="F25" s="1075" t="str">
        <f>[1]FYS!D8</f>
        <v>FYSIO tr.digest 7 galblaas</v>
      </c>
      <c r="G25" s="1044"/>
    </row>
    <row r="26" spans="1:7">
      <c r="A26" s="1033">
        <v>24</v>
      </c>
      <c r="B26" s="1033"/>
      <c r="C26" s="1033"/>
      <c r="D26" s="1033"/>
      <c r="E26" s="1036"/>
      <c r="F26" s="1075" t="str">
        <f>[1]FYS!D9</f>
        <v>FYSIO tr.digest 8 pancreas</v>
      </c>
      <c r="G26" s="1044"/>
    </row>
    <row r="27" spans="1:7">
      <c r="A27" s="1033">
        <v>25</v>
      </c>
      <c r="B27" s="1033">
        <v>2</v>
      </c>
      <c r="C27" s="1033"/>
      <c r="D27" s="1033"/>
      <c r="E27" s="1036"/>
      <c r="F27" s="1075" t="str">
        <f>[1]FYS!E2</f>
        <v>FYSIO tr.circulat 1</v>
      </c>
      <c r="G27" s="1044" t="s">
        <v>4172</v>
      </c>
    </row>
    <row r="28" spans="1:7">
      <c r="A28" s="1033">
        <v>26</v>
      </c>
      <c r="B28" s="1033"/>
      <c r="C28" s="1033"/>
      <c r="D28" s="1033"/>
      <c r="E28" s="1036"/>
      <c r="F28" s="1075" t="str">
        <f>[1]FYS!E3</f>
        <v>FYSIO tr.circulat 2</v>
      </c>
      <c r="G28" s="1044"/>
    </row>
    <row r="29" spans="1:7">
      <c r="A29" s="1033">
        <v>27</v>
      </c>
      <c r="B29" s="1033">
        <v>2</v>
      </c>
      <c r="C29" s="1033"/>
      <c r="D29" s="1033"/>
      <c r="E29" s="1036"/>
      <c r="F29" s="1075" t="str">
        <f>[1]FYS!E4</f>
        <v>FYSIO tr.respirat 1</v>
      </c>
      <c r="G29" s="1044" t="s">
        <v>4173</v>
      </c>
    </row>
    <row r="30" spans="1:7">
      <c r="A30" s="1033">
        <v>28</v>
      </c>
      <c r="B30" s="1033"/>
      <c r="C30" s="1033"/>
      <c r="D30" s="1033"/>
      <c r="E30" s="1036"/>
      <c r="F30" s="1075" t="str">
        <f>[1]FYS!E5</f>
        <v>FYSIO tr.respirat 2</v>
      </c>
      <c r="G30" s="1044"/>
    </row>
    <row r="31" spans="1:7">
      <c r="A31" s="1033">
        <v>29</v>
      </c>
      <c r="B31" s="1033">
        <v>4</v>
      </c>
      <c r="C31" s="1033"/>
      <c r="D31" s="1033"/>
      <c r="E31" s="1036"/>
      <c r="F31" s="1075" t="str">
        <f>[1]FYS!E6</f>
        <v>FYSIO tr.urenalis 1</v>
      </c>
      <c r="G31" s="1044" t="s">
        <v>4174</v>
      </c>
    </row>
    <row r="32" spans="1:7">
      <c r="A32" s="1033">
        <v>30</v>
      </c>
      <c r="B32" s="1033"/>
      <c r="C32" s="1033"/>
      <c r="D32" s="1033"/>
      <c r="E32" s="1036"/>
      <c r="F32" s="1075" t="str">
        <f>[1]FYS!E7</f>
        <v>FYSIO tr.urenalis 2</v>
      </c>
      <c r="G32" s="1044"/>
    </row>
    <row r="33" spans="1:7">
      <c r="A33" s="1033">
        <v>31</v>
      </c>
      <c r="B33" s="1033"/>
      <c r="C33" s="1033"/>
      <c r="D33" s="1033"/>
      <c r="E33" s="1036"/>
      <c r="F33" s="1075" t="str">
        <f>[1]FYS!E8</f>
        <v>FYSIO tr.urenalis 3</v>
      </c>
      <c r="G33" s="1038"/>
    </row>
    <row r="34" spans="1:7">
      <c r="A34" s="1033">
        <v>32</v>
      </c>
      <c r="B34" s="1033"/>
      <c r="C34" s="1033"/>
      <c r="D34" s="1033"/>
      <c r="E34" s="1036"/>
      <c r="F34" s="1075" t="str">
        <f>[1]FYS!E9</f>
        <v>FYSIO tr.urenalis 4</v>
      </c>
      <c r="G34" s="1044"/>
    </row>
    <row r="35" spans="1:7">
      <c r="A35" s="1033">
        <v>33</v>
      </c>
      <c r="B35" s="1033">
        <v>4</v>
      </c>
      <c r="C35" s="1033"/>
      <c r="D35" s="1033"/>
      <c r="E35" s="1036"/>
      <c r="F35" s="1075" t="str">
        <f>[1]FYS!F2</f>
        <v>FYSIO tr.genitalis 1</v>
      </c>
      <c r="G35" s="1044" t="s">
        <v>4175</v>
      </c>
    </row>
    <row r="36" spans="1:7">
      <c r="A36" s="1033">
        <v>34</v>
      </c>
      <c r="B36" s="1033"/>
      <c r="C36" s="1033"/>
      <c r="D36" s="1033"/>
      <c r="E36" s="1036"/>
      <c r="F36" s="1075" t="str">
        <f>[1]FYS!F3</f>
        <v>FYSIO tr.genitalis 2</v>
      </c>
      <c r="G36" s="1044"/>
    </row>
    <row r="37" spans="1:7">
      <c r="A37" s="1033">
        <v>35</v>
      </c>
      <c r="B37" s="1033"/>
      <c r="C37" s="1033"/>
      <c r="D37" s="1033"/>
      <c r="E37" s="1036"/>
      <c r="F37" s="1075" t="str">
        <f>[1]FYS!F4</f>
        <v>FYSIO tr.genitalis 3</v>
      </c>
      <c r="G37" s="1038"/>
    </row>
    <row r="38" spans="1:7">
      <c r="A38" s="1033">
        <v>36</v>
      </c>
      <c r="B38" s="1033"/>
      <c r="C38" s="1033"/>
      <c r="D38" s="1033"/>
      <c r="E38" s="1036"/>
      <c r="F38" s="1075" t="str">
        <f>[1]FYS!F5</f>
        <v>FYSIO tr.genitalis 4</v>
      </c>
      <c r="G38" s="1044"/>
    </row>
    <row r="39" spans="1:7">
      <c r="A39" s="1033">
        <v>37</v>
      </c>
      <c r="B39" s="1033">
        <v>4</v>
      </c>
      <c r="C39" s="1033"/>
      <c r="D39" s="1033"/>
      <c r="E39" s="1036" t="s">
        <v>4063</v>
      </c>
      <c r="F39" s="1075" t="str">
        <f>[1]FYS!F6</f>
        <v>FYSIO zintuigen 1</v>
      </c>
      <c r="G39" s="1044" t="s">
        <v>4176</v>
      </c>
    </row>
    <row r="40" spans="1:7">
      <c r="A40" s="1033">
        <v>38</v>
      </c>
      <c r="B40" s="1033"/>
      <c r="C40" s="1033"/>
      <c r="D40" s="1033"/>
      <c r="E40" s="1036"/>
      <c r="F40" s="1076" t="str">
        <f>[1]FYS!F7</f>
        <v>FYSIO zintuigen 2</v>
      </c>
      <c r="G40" s="1038"/>
    </row>
    <row r="41" spans="1:7">
      <c r="A41" s="1033">
        <v>39</v>
      </c>
      <c r="B41" s="1033"/>
      <c r="C41" s="1033"/>
      <c r="D41" s="1033"/>
      <c r="E41" s="1036"/>
      <c r="F41" s="1076" t="str">
        <f>[1]FYS!F8</f>
        <v>FYSIO zintuigen 3</v>
      </c>
      <c r="G41" s="1038"/>
    </row>
    <row r="42" spans="1:7">
      <c r="A42" s="1033">
        <v>40</v>
      </c>
      <c r="B42" s="1033"/>
      <c r="C42" s="1033"/>
      <c r="D42" s="1033"/>
      <c r="E42" s="1036"/>
      <c r="F42" s="1076" t="str">
        <f>[1]FYS!F9</f>
        <v>FYSIO zintuigen 4</v>
      </c>
      <c r="G42" s="1038"/>
    </row>
    <row r="43" spans="1:7">
      <c r="A43" s="1033">
        <v>41</v>
      </c>
      <c r="B43" s="1033">
        <v>4</v>
      </c>
      <c r="C43" s="1033"/>
      <c r="D43" s="1033"/>
      <c r="E43" s="1036" t="s">
        <v>4177</v>
      </c>
      <c r="F43" s="1075" t="str">
        <f>[1]FYS!G2</f>
        <v>FYSIO endocrino 1</v>
      </c>
      <c r="G43" s="1044" t="s">
        <v>4178</v>
      </c>
    </row>
    <row r="44" spans="1:7">
      <c r="A44" s="1033">
        <v>42</v>
      </c>
      <c r="B44" s="1033"/>
      <c r="C44" s="1033"/>
      <c r="D44" s="1033"/>
      <c r="E44" s="1036"/>
      <c r="F44" s="1075" t="str">
        <f>[1]FYS!G3</f>
        <v>FYSIO endocrino 2</v>
      </c>
      <c r="G44" s="1044"/>
    </row>
    <row r="45" spans="1:7">
      <c r="A45" s="1033">
        <v>43</v>
      </c>
      <c r="B45" s="1033"/>
      <c r="C45" s="1033"/>
      <c r="D45" s="1033"/>
      <c r="E45" s="1036"/>
      <c r="F45" s="1075" t="str">
        <f>[1]FYS!G4</f>
        <v>FYSIO endocrino 3</v>
      </c>
      <c r="G45" s="1044"/>
    </row>
    <row r="46" spans="1:7">
      <c r="A46" s="1033">
        <v>44</v>
      </c>
      <c r="B46" s="1033"/>
      <c r="C46" s="1033"/>
      <c r="D46" s="1033"/>
      <c r="E46" s="1036"/>
      <c r="F46" s="1076" t="str">
        <f>[1]FYS!G5</f>
        <v>FYSIO endocrino 4</v>
      </c>
      <c r="G46" s="1038"/>
    </row>
    <row r="47" spans="1:7">
      <c r="A47" s="1033">
        <v>45</v>
      </c>
      <c r="B47" s="1033">
        <v>4</v>
      </c>
      <c r="C47" s="1033"/>
      <c r="D47" s="1033"/>
      <c r="E47" s="1036" t="s">
        <v>4179</v>
      </c>
      <c r="F47" s="1075" t="str">
        <f>[1]FYS!G6</f>
        <v>FYSIO immuniteit 1</v>
      </c>
      <c r="G47" s="1044" t="s">
        <v>4180</v>
      </c>
    </row>
    <row r="48" spans="1:7">
      <c r="A48" s="1033">
        <v>46</v>
      </c>
      <c r="B48" s="1033"/>
      <c r="C48" s="1033"/>
      <c r="D48" s="1033"/>
      <c r="E48" s="1036"/>
      <c r="F48" s="1076" t="str">
        <f>[1]FYS!G7</f>
        <v>FYSIO immuniteit 2</v>
      </c>
      <c r="G48" s="1038"/>
    </row>
    <row r="49" spans="1:7">
      <c r="A49" s="1033">
        <v>47</v>
      </c>
      <c r="B49" s="1033"/>
      <c r="C49" s="1033"/>
      <c r="D49" s="1033"/>
      <c r="E49" s="1036"/>
      <c r="F49" s="1076" t="str">
        <f>[1]FYS!G8</f>
        <v>FYSIO immuniteit 3</v>
      </c>
      <c r="G49" s="1038"/>
    </row>
    <row r="50" spans="1:7">
      <c r="A50" s="1033">
        <v>48</v>
      </c>
      <c r="B50" s="1033"/>
      <c r="C50" s="1033"/>
      <c r="D50" s="1033"/>
      <c r="E50" s="1036"/>
      <c r="F50" s="1076" t="str">
        <f>[1]FYS!G9</f>
        <v>FYSIO immuniteit 4</v>
      </c>
      <c r="G50" s="1038"/>
    </row>
    <row r="51" spans="1:7">
      <c r="B51" s="1049">
        <f>SUM(B3:B50)</f>
        <v>48</v>
      </c>
      <c r="C51" s="1050"/>
      <c r="D51" s="1050"/>
      <c r="E51" s="1050"/>
      <c r="F51" s="1051"/>
      <c r="G51" s="1051"/>
    </row>
    <row r="52" spans="1:7">
      <c r="F52" s="1051"/>
      <c r="G52" s="1051"/>
    </row>
    <row r="53" spans="1:7">
      <c r="A53" s="1030" t="s">
        <v>1039</v>
      </c>
      <c r="B53" s="1030" t="s">
        <v>1038</v>
      </c>
      <c r="C53" s="1030"/>
      <c r="D53" s="1030"/>
      <c r="E53" s="1030"/>
      <c r="F53" s="1030" t="s">
        <v>4162</v>
      </c>
      <c r="G53" s="1030" t="s">
        <v>4038</v>
      </c>
    </row>
    <row r="54" spans="1:7">
      <c r="A54" s="1033">
        <v>1</v>
      </c>
      <c r="B54" s="1040">
        <v>1</v>
      </c>
      <c r="C54" s="1040"/>
      <c r="D54" s="1040"/>
      <c r="E54" s="1041"/>
      <c r="F54" s="1077" t="str">
        <f>[1]FYS!B14</f>
        <v>VOEDING 1</v>
      </c>
      <c r="G54" s="1038"/>
    </row>
    <row r="55" spans="1:7">
      <c r="A55" s="1033">
        <v>2</v>
      </c>
      <c r="B55" s="1040">
        <v>1</v>
      </c>
      <c r="C55" s="1040"/>
      <c r="D55" s="1040"/>
      <c r="E55" s="1041"/>
      <c r="F55" s="1077" t="str">
        <f>[1]FYS!B15</f>
        <v>VOEDING 2</v>
      </c>
      <c r="G55" s="1038"/>
    </row>
    <row r="56" spans="1:7">
      <c r="A56" s="1033">
        <v>3</v>
      </c>
      <c r="B56" s="1040">
        <v>1</v>
      </c>
      <c r="C56" s="1040"/>
      <c r="D56" s="1040"/>
      <c r="E56" s="1041"/>
      <c r="F56" s="1077" t="str">
        <f>[1]FYS!B16</f>
        <v>VOEDING 3</v>
      </c>
      <c r="G56" s="1038"/>
    </row>
    <row r="57" spans="1:7">
      <c r="A57" s="1033">
        <v>4</v>
      </c>
      <c r="B57" s="1040">
        <v>1</v>
      </c>
      <c r="C57" s="1040"/>
      <c r="D57" s="1040"/>
      <c r="E57" s="1041"/>
      <c r="F57" s="1077" t="str">
        <f>[1]FYS!B17</f>
        <v>VOEDING 4</v>
      </c>
      <c r="G57" s="1038"/>
    </row>
    <row r="58" spans="1:7">
      <c r="A58" s="1033">
        <v>5</v>
      </c>
      <c r="B58" s="1040">
        <v>1</v>
      </c>
      <c r="C58" s="1040"/>
      <c r="D58" s="1040"/>
      <c r="E58" s="1041"/>
      <c r="F58" s="1077" t="str">
        <f>[1]FYS!B18</f>
        <v>VOEDING 5</v>
      </c>
      <c r="G58" s="1038"/>
    </row>
    <row r="59" spans="1:7">
      <c r="A59" s="1033">
        <v>6</v>
      </c>
      <c r="B59" s="1040">
        <v>1</v>
      </c>
      <c r="C59" s="1040"/>
      <c r="D59" s="1040"/>
      <c r="E59" s="1041"/>
      <c r="F59" s="1077" t="str">
        <f>[1]FYS!B19</f>
        <v>VOEDING 6</v>
      </c>
      <c r="G59" s="1038"/>
    </row>
    <row r="60" spans="1:7">
      <c r="A60" s="1033">
        <v>7</v>
      </c>
      <c r="B60" s="1040">
        <v>1</v>
      </c>
      <c r="C60" s="1040"/>
      <c r="D60" s="1040"/>
      <c r="E60" s="1041"/>
      <c r="F60" s="1077" t="str">
        <f>[1]FYS!B20</f>
        <v>VOEDING 7</v>
      </c>
      <c r="G60" s="1038"/>
    </row>
    <row r="61" spans="1:7">
      <c r="A61" s="1033">
        <v>8</v>
      </c>
      <c r="B61" s="1040">
        <v>1</v>
      </c>
      <c r="C61" s="1040"/>
      <c r="D61" s="1040"/>
      <c r="E61" s="1041"/>
      <c r="F61" s="1077" t="str">
        <f>[1]FYS!B21</f>
        <v>VOEDING 8</v>
      </c>
      <c r="G61" s="1038"/>
    </row>
    <row r="62" spans="1:7">
      <c r="A62" s="1050"/>
      <c r="B62" s="1049">
        <f>SUM(B54:B61)</f>
        <v>8</v>
      </c>
      <c r="C62" s="1078"/>
      <c r="D62" s="1078"/>
      <c r="E62" s="1078"/>
      <c r="F62" s="1051"/>
      <c r="G62" s="1051"/>
    </row>
    <row r="63" spans="1:7">
      <c r="A63" s="1050"/>
      <c r="B63" s="1050"/>
      <c r="C63" s="1050"/>
      <c r="D63" s="1050"/>
      <c r="E63" s="1050"/>
      <c r="F63" s="1079"/>
      <c r="G63" s="1080"/>
    </row>
    <row r="64" spans="1:7">
      <c r="A64" s="1050"/>
      <c r="B64" s="1050"/>
      <c r="C64" s="1050"/>
      <c r="D64" s="1050"/>
      <c r="E64" s="1050"/>
      <c r="F64" s="1079"/>
      <c r="G64" s="1080"/>
    </row>
    <row r="65" spans="1:7">
      <c r="A65" s="1050"/>
      <c r="B65" s="1050"/>
      <c r="C65" s="1050"/>
      <c r="D65" s="1050"/>
      <c r="E65" s="1050"/>
      <c r="F65" s="1079"/>
      <c r="G65" s="1051"/>
    </row>
    <row r="66" spans="1:7">
      <c r="A66" s="1050"/>
      <c r="B66" s="1050"/>
      <c r="C66" s="1050"/>
      <c r="D66" s="1050"/>
      <c r="E66" s="1050"/>
      <c r="F66" s="1079"/>
      <c r="G66" s="1051"/>
    </row>
    <row r="67" spans="1:7">
      <c r="A67" s="1050"/>
      <c r="B67" s="1050"/>
      <c r="C67" s="1050"/>
      <c r="D67" s="1050"/>
      <c r="E67" s="1050"/>
      <c r="F67" s="1079"/>
      <c r="G67" s="1051"/>
    </row>
    <row r="68" spans="1:7">
      <c r="A68" s="1050"/>
      <c r="B68" s="1050"/>
      <c r="C68" s="1050"/>
      <c r="D68" s="1050"/>
      <c r="E68" s="1050"/>
      <c r="F68" s="1079"/>
      <c r="G68" s="1051"/>
    </row>
    <row r="69" spans="1:7">
      <c r="A69" s="1050"/>
      <c r="B69" s="1050"/>
      <c r="C69" s="1050"/>
      <c r="D69" s="1050"/>
      <c r="E69" s="1050"/>
      <c r="F69" s="1079"/>
      <c r="G69" s="1080"/>
    </row>
    <row r="70" spans="1:7">
      <c r="A70" s="1050"/>
      <c r="B70" s="1050"/>
      <c r="C70" s="1050"/>
      <c r="D70" s="1050"/>
      <c r="E70" s="1050"/>
      <c r="F70" s="1079"/>
      <c r="G70" s="1080"/>
    </row>
    <row r="71" spans="1:7">
      <c r="F71" s="1051"/>
      <c r="G71" s="1051"/>
    </row>
    <row r="72" spans="1:7">
      <c r="F72" s="1051"/>
      <c r="G72" s="1051"/>
    </row>
    <row r="73" spans="1:7">
      <c r="F73" s="1051"/>
      <c r="G73" s="1051"/>
    </row>
    <row r="74" spans="1:7">
      <c r="F74" s="1051"/>
      <c r="G74" s="1051"/>
    </row>
    <row r="75" spans="1:7">
      <c r="F75" s="1051"/>
      <c r="G75" s="1051"/>
    </row>
    <row r="76" spans="1:7">
      <c r="F76" s="1051"/>
      <c r="G76" s="1051"/>
    </row>
    <row r="77" spans="1:7">
      <c r="F77" s="1051"/>
      <c r="G77" s="1051"/>
    </row>
    <row r="78" spans="1:7">
      <c r="F78" s="1051"/>
      <c r="G78" s="1051"/>
    </row>
    <row r="79" spans="1:7">
      <c r="F79" s="1051"/>
      <c r="G79" s="1051"/>
    </row>
    <row r="80" spans="1:7">
      <c r="F80" s="1051"/>
      <c r="G80" s="1051"/>
    </row>
    <row r="81" spans="6:7">
      <c r="F81" s="1051"/>
      <c r="G81" s="1051"/>
    </row>
    <row r="82" spans="6:7">
      <c r="F82" s="1051"/>
      <c r="G82" s="1051"/>
    </row>
    <row r="83" spans="6:7">
      <c r="F83" s="1051"/>
      <c r="G83" s="1051"/>
    </row>
    <row r="84" spans="6:7">
      <c r="F84" s="1051"/>
      <c r="G84" s="1051"/>
    </row>
    <row r="85" spans="6:7">
      <c r="F85" s="1051"/>
      <c r="G85" s="1051"/>
    </row>
    <row r="86" spans="6:7">
      <c r="F86" s="1051"/>
      <c r="G86" s="1051"/>
    </row>
    <row r="87" spans="6:7">
      <c r="F87" s="1051"/>
      <c r="G87" s="1051"/>
    </row>
    <row r="88" spans="6:7">
      <c r="F88" s="1051"/>
      <c r="G88" s="1051"/>
    </row>
    <row r="89" spans="6:7">
      <c r="F89" s="1051"/>
      <c r="G89" s="1051"/>
    </row>
    <row r="90" spans="6:7">
      <c r="F90" s="1051"/>
      <c r="G90" s="1051"/>
    </row>
    <row r="91" spans="6:7">
      <c r="F91" s="1051"/>
      <c r="G91" s="1051"/>
    </row>
    <row r="92" spans="6:7">
      <c r="F92" s="1051"/>
      <c r="G92" s="1051"/>
    </row>
    <row r="93" spans="6:7">
      <c r="F93" s="1051"/>
      <c r="G93" s="1051"/>
    </row>
    <row r="94" spans="6:7">
      <c r="F94" s="1051"/>
      <c r="G94" s="1051"/>
    </row>
    <row r="95" spans="6:7">
      <c r="F95" s="1051"/>
      <c r="G95" s="1051"/>
    </row>
    <row r="96" spans="6:7">
      <c r="F96" s="1051"/>
      <c r="G96" s="1051"/>
    </row>
    <row r="97" spans="6:7">
      <c r="F97" s="1051"/>
      <c r="G97" s="1051"/>
    </row>
    <row r="98" spans="6:7">
      <c r="F98" s="1051"/>
      <c r="G98" s="1051"/>
    </row>
    <row r="99" spans="6:7">
      <c r="F99" s="1051"/>
      <c r="G99" s="1051"/>
    </row>
    <row r="100" spans="6:7">
      <c r="F100" s="1051"/>
      <c r="G100" s="1051"/>
    </row>
    <row r="101" spans="6:7">
      <c r="F101" s="1051"/>
      <c r="G101" s="1051"/>
    </row>
    <row r="102" spans="6:7">
      <c r="F102" s="1051"/>
      <c r="G102" s="1051"/>
    </row>
    <row r="103" spans="6:7">
      <c r="F103" s="1051"/>
      <c r="G103" s="1051"/>
    </row>
    <row r="104" spans="6:7">
      <c r="F104" s="1051"/>
      <c r="G104" s="1051"/>
    </row>
    <row r="105" spans="6:7">
      <c r="F105" s="1051"/>
      <c r="G105" s="1051"/>
    </row>
    <row r="106" spans="6:7">
      <c r="F106" s="1051"/>
      <c r="G106" s="1051"/>
    </row>
    <row r="107" spans="6:7">
      <c r="F107" s="1051"/>
      <c r="G107" s="1051"/>
    </row>
    <row r="108" spans="6:7">
      <c r="F108" s="1051"/>
      <c r="G108" s="1051"/>
    </row>
    <row r="109" spans="6:7">
      <c r="F109" s="1051"/>
      <c r="G109" s="1051"/>
    </row>
    <row r="110" spans="6:7">
      <c r="F110" s="1051"/>
      <c r="G110" s="1051"/>
    </row>
    <row r="111" spans="6:7">
      <c r="F111" s="1051"/>
      <c r="G111" s="1051"/>
    </row>
    <row r="112" spans="6:7">
      <c r="F112" s="1051"/>
      <c r="G112" s="1051"/>
    </row>
    <row r="113" spans="6:7">
      <c r="F113" s="1051"/>
      <c r="G113" s="1051"/>
    </row>
    <row r="114" spans="6:7">
      <c r="F114" s="1051"/>
      <c r="G114" s="1051"/>
    </row>
    <row r="115" spans="6:7">
      <c r="F115" s="1051"/>
      <c r="G115" s="1051"/>
    </row>
    <row r="116" spans="6:7">
      <c r="F116" s="1051"/>
      <c r="G116" s="1051"/>
    </row>
    <row r="117" spans="6:7">
      <c r="F117" s="1051"/>
      <c r="G117" s="1051"/>
    </row>
    <row r="118" spans="6:7">
      <c r="F118" s="1051"/>
      <c r="G118" s="1051"/>
    </row>
    <row r="119" spans="6:7">
      <c r="F119" s="1051"/>
      <c r="G119" s="1051"/>
    </row>
    <row r="120" spans="6:7">
      <c r="F120" s="1051"/>
      <c r="G120" s="1051"/>
    </row>
    <row r="121" spans="6:7">
      <c r="F121" s="1051"/>
      <c r="G121" s="1051"/>
    </row>
    <row r="122" spans="6:7">
      <c r="F122" s="1051"/>
      <c r="G122" s="1051"/>
    </row>
    <row r="123" spans="6:7">
      <c r="F123" s="1051"/>
      <c r="G123" s="1051"/>
    </row>
    <row r="124" spans="6:7">
      <c r="F124" s="1051"/>
      <c r="G124" s="1051"/>
    </row>
    <row r="125" spans="6:7">
      <c r="F125" s="1051"/>
      <c r="G125" s="1051"/>
    </row>
    <row r="126" spans="6:7">
      <c r="F126" s="1051"/>
      <c r="G126" s="1051"/>
    </row>
    <row r="127" spans="6:7">
      <c r="F127" s="1051"/>
      <c r="G127" s="1051"/>
    </row>
    <row r="128" spans="6:7">
      <c r="F128" s="1051"/>
      <c r="G128" s="1051"/>
    </row>
    <row r="129" spans="6:7">
      <c r="F129" s="1051"/>
      <c r="G129" s="1051"/>
    </row>
    <row r="130" spans="6:7">
      <c r="F130" s="1051"/>
      <c r="G130" s="1051"/>
    </row>
    <row r="131" spans="6:7">
      <c r="F131" s="1051"/>
      <c r="G131" s="1051"/>
    </row>
    <row r="132" spans="6:7">
      <c r="F132" s="1051"/>
      <c r="G132" s="1051"/>
    </row>
    <row r="133" spans="6:7">
      <c r="F133" s="1051"/>
      <c r="G133" s="1051"/>
    </row>
    <row r="134" spans="6:7">
      <c r="F134" s="1051"/>
      <c r="G134" s="1051"/>
    </row>
    <row r="135" spans="6:7">
      <c r="F135" s="1051"/>
      <c r="G135" s="1051"/>
    </row>
    <row r="136" spans="6:7">
      <c r="F136" s="1051"/>
      <c r="G136" s="1051"/>
    </row>
    <row r="137" spans="6:7">
      <c r="F137" s="1051"/>
      <c r="G137" s="1051"/>
    </row>
    <row r="138" spans="6:7">
      <c r="F138" s="1051"/>
      <c r="G138" s="1051"/>
    </row>
    <row r="139" spans="6:7">
      <c r="F139" s="1051"/>
      <c r="G139" s="1051"/>
    </row>
    <row r="140" spans="6:7">
      <c r="F140" s="1051"/>
      <c r="G140" s="1051"/>
    </row>
    <row r="141" spans="6:7">
      <c r="F141" s="1051"/>
      <c r="G141" s="1051"/>
    </row>
    <row r="142" spans="6:7">
      <c r="F142" s="1051"/>
      <c r="G142" s="1051"/>
    </row>
    <row r="143" spans="6:7">
      <c r="F143" s="1051"/>
      <c r="G143" s="1051"/>
    </row>
    <row r="144" spans="6:7">
      <c r="F144" s="1051"/>
      <c r="G144" s="1051"/>
    </row>
    <row r="145" spans="6:7">
      <c r="F145" s="1051"/>
      <c r="G145" s="1051"/>
    </row>
    <row r="146" spans="6:7">
      <c r="F146" s="1051"/>
      <c r="G146" s="1051"/>
    </row>
    <row r="147" spans="6:7">
      <c r="F147" s="1051"/>
      <c r="G147" s="1051"/>
    </row>
    <row r="148" spans="6:7">
      <c r="F148" s="1051"/>
      <c r="G148" s="1051"/>
    </row>
    <row r="149" spans="6:7">
      <c r="F149" s="1051"/>
      <c r="G149" s="1051"/>
    </row>
    <row r="150" spans="6:7">
      <c r="F150" s="1051"/>
      <c r="G150" s="1051"/>
    </row>
    <row r="151" spans="6:7">
      <c r="F151" s="1051"/>
      <c r="G151" s="1051"/>
    </row>
    <row r="152" spans="6:7">
      <c r="F152" s="1051"/>
      <c r="G152" s="1051"/>
    </row>
    <row r="153" spans="6:7">
      <c r="F153" s="1051"/>
      <c r="G153" s="1051"/>
    </row>
    <row r="154" spans="6:7">
      <c r="F154" s="1051"/>
      <c r="G154" s="1051"/>
    </row>
    <row r="155" spans="6:7">
      <c r="F155" s="1051"/>
      <c r="G155" s="1051"/>
    </row>
    <row r="156" spans="6:7">
      <c r="F156" s="1051"/>
      <c r="G156" s="1051"/>
    </row>
    <row r="157" spans="6:7">
      <c r="F157" s="1051"/>
      <c r="G157" s="1051"/>
    </row>
    <row r="158" spans="6:7">
      <c r="F158" s="1051"/>
      <c r="G158" s="1051"/>
    </row>
    <row r="159" spans="6:7">
      <c r="F159" s="1051"/>
      <c r="G159" s="1051"/>
    </row>
    <row r="160" spans="6:7">
      <c r="F160" s="1051"/>
      <c r="G160" s="1051"/>
    </row>
    <row r="161" spans="6:7">
      <c r="F161" s="1051"/>
      <c r="G161" s="1051"/>
    </row>
    <row r="162" spans="6:7">
      <c r="F162" s="1051"/>
      <c r="G162" s="1051"/>
    </row>
    <row r="163" spans="6:7">
      <c r="F163" s="1051"/>
      <c r="G163" s="1051"/>
    </row>
    <row r="164" spans="6:7">
      <c r="F164" s="1051"/>
      <c r="G164" s="1051"/>
    </row>
    <row r="165" spans="6:7">
      <c r="F165" s="1051"/>
      <c r="G165" s="1051"/>
    </row>
    <row r="166" spans="6:7">
      <c r="F166" s="1051"/>
      <c r="G166" s="1051"/>
    </row>
    <row r="167" spans="6:7">
      <c r="F167" s="1051"/>
      <c r="G167" s="1051"/>
    </row>
    <row r="168" spans="6:7">
      <c r="F168" s="1051"/>
      <c r="G168" s="1051"/>
    </row>
    <row r="169" spans="6:7">
      <c r="F169" s="1051"/>
      <c r="G169" s="1051"/>
    </row>
    <row r="170" spans="6:7">
      <c r="F170" s="1051"/>
      <c r="G170" s="1051"/>
    </row>
    <row r="171" spans="6:7">
      <c r="F171" s="1051"/>
      <c r="G171" s="1051"/>
    </row>
    <row r="172" spans="6:7">
      <c r="F172" s="1051"/>
      <c r="G172" s="1051"/>
    </row>
    <row r="173" spans="6:7">
      <c r="F173" s="1051"/>
      <c r="G173" s="1051"/>
    </row>
    <row r="174" spans="6:7">
      <c r="F174" s="1051"/>
      <c r="G174" s="1051"/>
    </row>
    <row r="175" spans="6:7">
      <c r="F175" s="1051"/>
      <c r="G175" s="1051"/>
    </row>
    <row r="176" spans="6:7">
      <c r="F176" s="1051"/>
      <c r="G176" s="1051"/>
    </row>
    <row r="177" spans="6:7">
      <c r="F177" s="1051"/>
      <c r="G177" s="1051"/>
    </row>
    <row r="178" spans="6:7">
      <c r="F178" s="1051"/>
      <c r="G178" s="1051"/>
    </row>
    <row r="179" spans="6:7">
      <c r="F179" s="1051"/>
      <c r="G179" s="1051"/>
    </row>
    <row r="180" spans="6:7">
      <c r="F180" s="1051"/>
      <c r="G180" s="1051"/>
    </row>
    <row r="181" spans="6:7">
      <c r="F181" s="1051"/>
      <c r="G181" s="1051"/>
    </row>
    <row r="182" spans="6:7">
      <c r="F182" s="1051"/>
      <c r="G182" s="1051"/>
    </row>
    <row r="183" spans="6:7">
      <c r="F183" s="1051"/>
      <c r="G183" s="1051"/>
    </row>
    <row r="184" spans="6:7">
      <c r="F184" s="1051"/>
      <c r="G184" s="1051"/>
    </row>
    <row r="185" spans="6:7">
      <c r="F185" s="1051"/>
      <c r="G185" s="1051"/>
    </row>
    <row r="186" spans="6:7">
      <c r="F186" s="1051"/>
      <c r="G186" s="1051"/>
    </row>
    <row r="187" spans="6:7">
      <c r="F187" s="1051"/>
      <c r="G187" s="1051"/>
    </row>
    <row r="188" spans="6:7">
      <c r="F188" s="1051"/>
      <c r="G188" s="1051"/>
    </row>
    <row r="189" spans="6:7">
      <c r="F189" s="1051"/>
      <c r="G189" s="1051"/>
    </row>
    <row r="190" spans="6:7">
      <c r="F190" s="1051"/>
      <c r="G190" s="1051"/>
    </row>
    <row r="191" spans="6:7">
      <c r="F191" s="1051"/>
      <c r="G191" s="1051"/>
    </row>
    <row r="192" spans="6:7">
      <c r="F192" s="1051"/>
      <c r="G192" s="1051"/>
    </row>
    <row r="193" spans="6:7">
      <c r="F193" s="1051"/>
      <c r="G193" s="1051"/>
    </row>
    <row r="194" spans="6:7">
      <c r="F194" s="1051"/>
      <c r="G194" s="1051"/>
    </row>
    <row r="195" spans="6:7">
      <c r="F195" s="1051"/>
      <c r="G195" s="1051"/>
    </row>
    <row r="196" spans="6:7">
      <c r="F196" s="1051"/>
      <c r="G196" s="1051"/>
    </row>
    <row r="197" spans="6:7">
      <c r="F197" s="1051"/>
      <c r="G197" s="1051"/>
    </row>
    <row r="198" spans="6:7">
      <c r="F198" s="1051"/>
      <c r="G198" s="1051"/>
    </row>
    <row r="199" spans="6:7">
      <c r="F199" s="1051"/>
      <c r="G199" s="1051"/>
    </row>
    <row r="200" spans="6:7">
      <c r="F200" s="1051"/>
      <c r="G200" s="1051"/>
    </row>
    <row r="201" spans="6:7">
      <c r="F201" s="1051"/>
      <c r="G201" s="1051"/>
    </row>
    <row r="202" spans="6:7">
      <c r="F202" s="1051"/>
      <c r="G202" s="1051"/>
    </row>
    <row r="203" spans="6:7">
      <c r="F203" s="1051"/>
      <c r="G203" s="1051"/>
    </row>
    <row r="204" spans="6:7">
      <c r="F204" s="1051"/>
      <c r="G204" s="1051"/>
    </row>
    <row r="205" spans="6:7">
      <c r="F205" s="1051"/>
      <c r="G205" s="1051"/>
    </row>
    <row r="206" spans="6:7">
      <c r="F206" s="1051"/>
      <c r="G206" s="1051"/>
    </row>
    <row r="207" spans="6:7">
      <c r="F207" s="1051"/>
      <c r="G207" s="1051"/>
    </row>
    <row r="208" spans="6:7">
      <c r="F208" s="1051"/>
      <c r="G208" s="1051"/>
    </row>
    <row r="209" spans="6:7">
      <c r="F209" s="1051"/>
      <c r="G209" s="1051"/>
    </row>
    <row r="210" spans="6:7">
      <c r="F210" s="1051"/>
      <c r="G210" s="1051"/>
    </row>
    <row r="211" spans="6:7">
      <c r="F211" s="1051"/>
      <c r="G211" s="1051"/>
    </row>
    <row r="212" spans="6:7">
      <c r="F212" s="1051"/>
      <c r="G212" s="1051"/>
    </row>
    <row r="213" spans="6:7">
      <c r="F213" s="1051"/>
      <c r="G213" s="1051"/>
    </row>
    <row r="214" spans="6:7">
      <c r="F214" s="1051"/>
      <c r="G214" s="1051"/>
    </row>
    <row r="215" spans="6:7">
      <c r="F215" s="1051"/>
      <c r="G215" s="1051"/>
    </row>
    <row r="216" spans="6:7">
      <c r="F216" s="1051"/>
      <c r="G216" s="1051"/>
    </row>
    <row r="217" spans="6:7">
      <c r="F217" s="1051"/>
      <c r="G217" s="1051"/>
    </row>
    <row r="218" spans="6:7">
      <c r="F218" s="1051"/>
      <c r="G218" s="1051"/>
    </row>
    <row r="219" spans="6:7">
      <c r="F219" s="1051"/>
      <c r="G219" s="1051"/>
    </row>
    <row r="220" spans="6:7">
      <c r="F220" s="1051"/>
      <c r="G220" s="1051"/>
    </row>
    <row r="221" spans="6:7">
      <c r="F221" s="1051"/>
      <c r="G221" s="1051"/>
    </row>
    <row r="222" spans="6:7">
      <c r="F222" s="1051"/>
      <c r="G222" s="1051"/>
    </row>
    <row r="223" spans="6:7">
      <c r="F223" s="1051"/>
      <c r="G223" s="1051"/>
    </row>
    <row r="224" spans="6:7">
      <c r="F224" s="1051"/>
      <c r="G224" s="1051"/>
    </row>
    <row r="225" spans="6:7">
      <c r="F225" s="1051"/>
      <c r="G225" s="1051"/>
    </row>
    <row r="226" spans="6:7">
      <c r="F226" s="1051"/>
      <c r="G226" s="1051"/>
    </row>
    <row r="227" spans="6:7">
      <c r="F227" s="1051"/>
      <c r="G227" s="1051"/>
    </row>
    <row r="228" spans="6:7">
      <c r="F228" s="1051"/>
      <c r="G228" s="1051"/>
    </row>
    <row r="229" spans="6:7">
      <c r="F229" s="1051"/>
      <c r="G229" s="1051"/>
    </row>
    <row r="230" spans="6:7">
      <c r="F230" s="1051"/>
      <c r="G230" s="1051"/>
    </row>
    <row r="231" spans="6:7">
      <c r="F231" s="1051"/>
      <c r="G231" s="1051"/>
    </row>
    <row r="232" spans="6:7">
      <c r="F232" s="1051"/>
      <c r="G232" s="1051"/>
    </row>
    <row r="233" spans="6:7">
      <c r="F233" s="1051"/>
      <c r="G233" s="1051"/>
    </row>
    <row r="234" spans="6:7">
      <c r="F234" s="1051"/>
      <c r="G234" s="1051"/>
    </row>
    <row r="235" spans="6:7">
      <c r="F235" s="1051"/>
      <c r="G235" s="1051"/>
    </row>
    <row r="236" spans="6:7">
      <c r="F236" s="1051"/>
      <c r="G236" s="1051"/>
    </row>
    <row r="237" spans="6:7">
      <c r="F237" s="1051"/>
      <c r="G237" s="1051"/>
    </row>
    <row r="238" spans="6:7">
      <c r="F238" s="1051"/>
      <c r="G238" s="1051"/>
    </row>
    <row r="239" spans="6:7">
      <c r="F239" s="1051"/>
      <c r="G239" s="1051"/>
    </row>
    <row r="240" spans="6:7">
      <c r="F240" s="1051"/>
      <c r="G240" s="1051"/>
    </row>
    <row r="241" spans="6:7">
      <c r="F241" s="1051"/>
      <c r="G241" s="1051"/>
    </row>
    <row r="242" spans="6:7">
      <c r="F242" s="1051"/>
      <c r="G242" s="1051"/>
    </row>
    <row r="243" spans="6:7">
      <c r="F243" s="1051"/>
      <c r="G243" s="1051"/>
    </row>
    <row r="244" spans="6:7">
      <c r="F244" s="1051"/>
      <c r="G244" s="1051"/>
    </row>
    <row r="245" spans="6:7">
      <c r="F245" s="1051"/>
      <c r="G245" s="1051"/>
    </row>
    <row r="246" spans="6:7">
      <c r="F246" s="1051"/>
      <c r="G246" s="1051"/>
    </row>
    <row r="247" spans="6:7">
      <c r="F247" s="1051"/>
      <c r="G247" s="1051"/>
    </row>
    <row r="248" spans="6:7">
      <c r="F248" s="1051"/>
      <c r="G248" s="1051"/>
    </row>
    <row r="249" spans="6:7">
      <c r="F249" s="1051"/>
      <c r="G249" s="1051"/>
    </row>
    <row r="250" spans="6:7">
      <c r="F250" s="1051"/>
      <c r="G250" s="1051"/>
    </row>
    <row r="251" spans="6:7">
      <c r="F251" s="1051"/>
      <c r="G251" s="1051"/>
    </row>
    <row r="252" spans="6:7">
      <c r="F252" s="1051"/>
      <c r="G252" s="1051"/>
    </row>
    <row r="253" spans="6:7">
      <c r="F253" s="1051"/>
      <c r="G253" s="1051"/>
    </row>
    <row r="254" spans="6:7">
      <c r="F254" s="1051"/>
      <c r="G254" s="1051"/>
    </row>
    <row r="255" spans="6:7">
      <c r="F255" s="1051"/>
      <c r="G255" s="1051"/>
    </row>
    <row r="256" spans="6:7">
      <c r="F256" s="1051"/>
      <c r="G256" s="1051"/>
    </row>
    <row r="257" spans="6:7">
      <c r="F257" s="1051"/>
      <c r="G257" s="1051"/>
    </row>
    <row r="258" spans="6:7">
      <c r="F258" s="1051"/>
      <c r="G258" s="1051"/>
    </row>
    <row r="259" spans="6:7">
      <c r="F259" s="1051"/>
      <c r="G259" s="1051"/>
    </row>
    <row r="260" spans="6:7">
      <c r="F260" s="1051"/>
      <c r="G260" s="1051"/>
    </row>
    <row r="261" spans="6:7">
      <c r="F261" s="1051"/>
      <c r="G261" s="1051"/>
    </row>
    <row r="262" spans="6:7">
      <c r="F262" s="1051"/>
      <c r="G262" s="1051"/>
    </row>
    <row r="263" spans="6:7">
      <c r="F263" s="1051"/>
      <c r="G263" s="1051"/>
    </row>
    <row r="264" spans="6:7">
      <c r="F264" s="1051"/>
      <c r="G264" s="1051"/>
    </row>
    <row r="265" spans="6:7">
      <c r="F265" s="1051"/>
      <c r="G265" s="1051"/>
    </row>
    <row r="266" spans="6:7">
      <c r="F266" s="1051"/>
      <c r="G266" s="1051"/>
    </row>
    <row r="267" spans="6:7">
      <c r="F267" s="1051"/>
      <c r="G267" s="1051"/>
    </row>
    <row r="268" spans="6:7">
      <c r="F268" s="1051"/>
      <c r="G268" s="1051"/>
    </row>
    <row r="269" spans="6:7">
      <c r="F269" s="1051"/>
      <c r="G269" s="1051"/>
    </row>
    <row r="270" spans="6:7">
      <c r="F270" s="1051"/>
      <c r="G270" s="1051"/>
    </row>
    <row r="271" spans="6:7">
      <c r="F271" s="1051"/>
      <c r="G271" s="1051"/>
    </row>
    <row r="272" spans="6:7">
      <c r="F272" s="1051"/>
      <c r="G272" s="1051"/>
    </row>
    <row r="273" spans="6:7">
      <c r="F273" s="1051"/>
      <c r="G273" s="1051"/>
    </row>
    <row r="274" spans="6:7">
      <c r="F274" s="1051"/>
      <c r="G274" s="1051"/>
    </row>
    <row r="275" spans="6:7">
      <c r="F275" s="1051"/>
      <c r="G275" s="1051"/>
    </row>
    <row r="276" spans="6:7">
      <c r="F276" s="1051"/>
      <c r="G276" s="1051"/>
    </row>
    <row r="277" spans="6:7">
      <c r="F277" s="1051"/>
      <c r="G277" s="1051"/>
    </row>
    <row r="278" spans="6:7">
      <c r="F278" s="1051"/>
      <c r="G278" s="1051"/>
    </row>
    <row r="279" spans="6:7">
      <c r="F279" s="1051"/>
      <c r="G279" s="1051"/>
    </row>
    <row r="280" spans="6:7">
      <c r="F280" s="1051"/>
      <c r="G280" s="1051"/>
    </row>
    <row r="281" spans="6:7">
      <c r="F281" s="1051"/>
      <c r="G281" s="1051"/>
    </row>
    <row r="282" spans="6:7">
      <c r="F282" s="1051"/>
      <c r="G282" s="1051"/>
    </row>
    <row r="283" spans="6:7">
      <c r="F283" s="1051"/>
      <c r="G283" s="1051"/>
    </row>
    <row r="284" spans="6:7">
      <c r="F284" s="1051"/>
      <c r="G284" s="1051"/>
    </row>
    <row r="285" spans="6:7">
      <c r="F285" s="1051"/>
      <c r="G285" s="1051"/>
    </row>
    <row r="286" spans="6:7">
      <c r="F286" s="1051"/>
      <c r="G286" s="1051"/>
    </row>
    <row r="287" spans="6:7">
      <c r="F287" s="1051"/>
      <c r="G287" s="1051"/>
    </row>
    <row r="288" spans="6:7">
      <c r="F288" s="1051"/>
      <c r="G288" s="1051"/>
    </row>
    <row r="289" spans="6:7">
      <c r="F289" s="1051"/>
      <c r="G289" s="1051"/>
    </row>
    <row r="290" spans="6:7">
      <c r="F290" s="1051"/>
      <c r="G290" s="1051"/>
    </row>
    <row r="291" spans="6:7">
      <c r="F291" s="1051"/>
      <c r="G291" s="1051"/>
    </row>
    <row r="292" spans="6:7">
      <c r="F292" s="1051"/>
      <c r="G292" s="1051"/>
    </row>
    <row r="293" spans="6:7">
      <c r="F293" s="1051"/>
      <c r="G293" s="1051"/>
    </row>
    <row r="294" spans="6:7">
      <c r="F294" s="1051"/>
      <c r="G294" s="1051"/>
    </row>
    <row r="295" spans="6:7">
      <c r="F295" s="1051"/>
      <c r="G295" s="1051"/>
    </row>
    <row r="296" spans="6:7">
      <c r="F296" s="1051"/>
      <c r="G296" s="1051"/>
    </row>
    <row r="297" spans="6:7">
      <c r="F297" s="1051"/>
      <c r="G297" s="1051"/>
    </row>
    <row r="298" spans="6:7">
      <c r="F298" s="1051"/>
      <c r="G298" s="1051"/>
    </row>
    <row r="299" spans="6:7">
      <c r="F299" s="1051"/>
      <c r="G299" s="1051"/>
    </row>
    <row r="300" spans="6:7">
      <c r="F300" s="1051"/>
      <c r="G300" s="1051"/>
    </row>
    <row r="301" spans="6:7">
      <c r="F301" s="1051"/>
      <c r="G301" s="1051"/>
    </row>
    <row r="302" spans="6:7">
      <c r="F302" s="1051"/>
      <c r="G302" s="1051"/>
    </row>
    <row r="303" spans="6:7">
      <c r="F303" s="1051"/>
      <c r="G303" s="1051"/>
    </row>
    <row r="304" spans="6:7">
      <c r="F304" s="1051"/>
      <c r="G304" s="1051"/>
    </row>
    <row r="305" spans="6:7">
      <c r="F305" s="1051"/>
      <c r="G305" s="1051"/>
    </row>
    <row r="306" spans="6:7">
      <c r="F306" s="1051"/>
      <c r="G306" s="1051"/>
    </row>
    <row r="307" spans="6:7">
      <c r="F307" s="1051"/>
      <c r="G307" s="1051"/>
    </row>
    <row r="308" spans="6:7">
      <c r="F308" s="1051"/>
      <c r="G308" s="1051"/>
    </row>
    <row r="309" spans="6:7">
      <c r="F309" s="1051"/>
      <c r="G309" s="1051"/>
    </row>
    <row r="310" spans="6:7">
      <c r="F310" s="1051"/>
      <c r="G310" s="1051"/>
    </row>
    <row r="311" spans="6:7">
      <c r="F311" s="1051"/>
      <c r="G311" s="1051"/>
    </row>
    <row r="312" spans="6:7">
      <c r="F312" s="1051"/>
      <c r="G312" s="1051"/>
    </row>
    <row r="313" spans="6:7">
      <c r="F313" s="1051"/>
      <c r="G313" s="1051"/>
    </row>
    <row r="314" spans="6:7">
      <c r="F314" s="1051"/>
      <c r="G314" s="1051"/>
    </row>
    <row r="315" spans="6:7">
      <c r="F315" s="1051"/>
      <c r="G315" s="1051"/>
    </row>
    <row r="316" spans="6:7">
      <c r="F316" s="1051"/>
      <c r="G316" s="1051"/>
    </row>
    <row r="317" spans="6:7">
      <c r="F317" s="1051"/>
      <c r="G317" s="1051"/>
    </row>
    <row r="318" spans="6:7">
      <c r="F318" s="1051"/>
      <c r="G318" s="1051"/>
    </row>
    <row r="319" spans="6:7">
      <c r="F319" s="1051"/>
      <c r="G319" s="1051"/>
    </row>
    <row r="320" spans="6:7">
      <c r="F320" s="1051"/>
      <c r="G320" s="1051"/>
    </row>
    <row r="321" spans="6:7">
      <c r="F321" s="1051"/>
      <c r="G321" s="1051"/>
    </row>
    <row r="322" spans="6:7">
      <c r="F322" s="1051"/>
      <c r="G322" s="1051"/>
    </row>
    <row r="323" spans="6:7">
      <c r="F323" s="1051"/>
      <c r="G323" s="1051"/>
    </row>
    <row r="324" spans="6:7">
      <c r="F324" s="1051"/>
      <c r="G324" s="1051"/>
    </row>
    <row r="325" spans="6:7">
      <c r="F325" s="1051"/>
      <c r="G325" s="1051"/>
    </row>
    <row r="326" spans="6:7">
      <c r="F326" s="1051"/>
      <c r="G326" s="1051"/>
    </row>
    <row r="327" spans="6:7">
      <c r="F327" s="1051"/>
      <c r="G327" s="1051"/>
    </row>
    <row r="328" spans="6:7">
      <c r="F328" s="1051"/>
      <c r="G328" s="1051"/>
    </row>
    <row r="329" spans="6:7">
      <c r="F329" s="1051"/>
      <c r="G329" s="1051"/>
    </row>
    <row r="330" spans="6:7">
      <c r="F330" s="1051"/>
      <c r="G330" s="1051"/>
    </row>
    <row r="331" spans="6:7">
      <c r="F331" s="1051"/>
      <c r="G331" s="1051"/>
    </row>
    <row r="332" spans="6:7">
      <c r="F332" s="1051"/>
      <c r="G332" s="1051"/>
    </row>
    <row r="333" spans="6:7">
      <c r="F333" s="1051"/>
      <c r="G333" s="1051"/>
    </row>
    <row r="334" spans="6:7">
      <c r="F334" s="1051"/>
      <c r="G334" s="1051"/>
    </row>
    <row r="335" spans="6:7">
      <c r="F335" s="1051"/>
      <c r="G335" s="1051"/>
    </row>
    <row r="336" spans="6:7">
      <c r="F336" s="1051"/>
      <c r="G336" s="1051"/>
    </row>
    <row r="337" spans="6:7">
      <c r="F337" s="1051"/>
      <c r="G337" s="1051"/>
    </row>
    <row r="338" spans="6:7">
      <c r="F338" s="1051"/>
      <c r="G338" s="1051"/>
    </row>
    <row r="339" spans="6:7">
      <c r="F339" s="1051"/>
      <c r="G339" s="1051"/>
    </row>
    <row r="340" spans="6:7">
      <c r="F340" s="1051"/>
      <c r="G340" s="1051"/>
    </row>
    <row r="341" spans="6:7">
      <c r="F341" s="1051"/>
      <c r="G341" s="1051"/>
    </row>
    <row r="342" spans="6:7">
      <c r="F342" s="1051"/>
      <c r="G342" s="1051"/>
    </row>
    <row r="343" spans="6:7">
      <c r="F343" s="1051"/>
      <c r="G343" s="1051"/>
    </row>
    <row r="344" spans="6:7">
      <c r="F344" s="1051"/>
      <c r="G344" s="1051"/>
    </row>
    <row r="345" spans="6:7">
      <c r="F345" s="1051"/>
      <c r="G345" s="1051"/>
    </row>
    <row r="346" spans="6:7">
      <c r="F346" s="1051"/>
      <c r="G346" s="1051"/>
    </row>
    <row r="347" spans="6:7">
      <c r="F347" s="1051"/>
      <c r="G347" s="1051"/>
    </row>
    <row r="348" spans="6:7">
      <c r="F348" s="1051"/>
      <c r="G348" s="1051"/>
    </row>
    <row r="349" spans="6:7">
      <c r="F349" s="1051"/>
      <c r="G349" s="1051"/>
    </row>
    <row r="350" spans="6:7">
      <c r="F350" s="1051"/>
      <c r="G350" s="1051"/>
    </row>
    <row r="351" spans="6:7">
      <c r="F351" s="1051"/>
      <c r="G351" s="1051"/>
    </row>
    <row r="352" spans="6:7">
      <c r="F352" s="1051"/>
      <c r="G352" s="1051"/>
    </row>
    <row r="353" spans="6:7">
      <c r="F353" s="1051"/>
      <c r="G353" s="1051"/>
    </row>
    <row r="354" spans="6:7">
      <c r="F354" s="1051"/>
      <c r="G354" s="1051"/>
    </row>
    <row r="355" spans="6:7">
      <c r="F355" s="1051"/>
      <c r="G355" s="1051"/>
    </row>
    <row r="356" spans="6:7">
      <c r="F356" s="1051"/>
      <c r="G356" s="1051"/>
    </row>
    <row r="357" spans="6:7">
      <c r="F357" s="1051"/>
      <c r="G357" s="1051"/>
    </row>
    <row r="358" spans="6:7">
      <c r="F358" s="1051"/>
      <c r="G358" s="1051"/>
    </row>
    <row r="359" spans="6:7">
      <c r="F359" s="1051"/>
      <c r="G359" s="1051"/>
    </row>
    <row r="360" spans="6:7">
      <c r="F360" s="1051"/>
      <c r="G360" s="1051"/>
    </row>
    <row r="361" spans="6:7">
      <c r="F361" s="1051"/>
      <c r="G361" s="1051"/>
    </row>
    <row r="362" spans="6:7">
      <c r="F362" s="1051"/>
      <c r="G362" s="1051"/>
    </row>
    <row r="363" spans="6:7">
      <c r="F363" s="1051"/>
      <c r="G363" s="1051"/>
    </row>
    <row r="364" spans="6:7">
      <c r="F364" s="1051"/>
      <c r="G364" s="1051"/>
    </row>
    <row r="365" spans="6:7">
      <c r="F365" s="1051"/>
      <c r="G365" s="1051"/>
    </row>
    <row r="366" spans="6:7">
      <c r="F366" s="1051"/>
      <c r="G366" s="1051"/>
    </row>
    <row r="367" spans="6:7">
      <c r="F367" s="1051"/>
      <c r="G367" s="1051"/>
    </row>
    <row r="368" spans="6:7">
      <c r="F368" s="1051"/>
      <c r="G368" s="1051"/>
    </row>
    <row r="369" spans="6:7">
      <c r="F369" s="1051"/>
      <c r="G369" s="1051"/>
    </row>
    <row r="370" spans="6:7">
      <c r="F370" s="1051"/>
      <c r="G370" s="1051"/>
    </row>
    <row r="371" spans="6:7">
      <c r="F371" s="1051"/>
      <c r="G371" s="1051"/>
    </row>
    <row r="372" spans="6:7">
      <c r="F372" s="1051"/>
      <c r="G372" s="1051"/>
    </row>
    <row r="373" spans="6:7">
      <c r="F373" s="1051"/>
      <c r="G373" s="1051"/>
    </row>
    <row r="374" spans="6:7">
      <c r="F374" s="1051"/>
      <c r="G374" s="1051"/>
    </row>
    <row r="375" spans="6:7">
      <c r="F375" s="1051"/>
      <c r="G375" s="1051"/>
    </row>
    <row r="376" spans="6:7">
      <c r="F376" s="1051"/>
      <c r="G376" s="1051"/>
    </row>
    <row r="377" spans="6:7">
      <c r="F377" s="1051"/>
      <c r="G377" s="1051"/>
    </row>
    <row r="378" spans="6:7">
      <c r="F378" s="1051"/>
      <c r="G378" s="1051"/>
    </row>
    <row r="379" spans="6:7">
      <c r="F379" s="1051"/>
      <c r="G379" s="1051"/>
    </row>
    <row r="380" spans="6:7">
      <c r="F380" s="1051"/>
      <c r="G380" s="1051"/>
    </row>
    <row r="381" spans="6:7">
      <c r="F381" s="1051"/>
      <c r="G381" s="1051"/>
    </row>
    <row r="382" spans="6:7">
      <c r="F382" s="1051"/>
      <c r="G382" s="1051"/>
    </row>
    <row r="383" spans="6:7">
      <c r="F383" s="1051"/>
      <c r="G383" s="1051"/>
    </row>
    <row r="384" spans="6:7">
      <c r="F384" s="1051"/>
      <c r="G384" s="1051"/>
    </row>
    <row r="385" spans="6:7">
      <c r="F385" s="1051"/>
      <c r="G385" s="1051"/>
    </row>
    <row r="386" spans="6:7">
      <c r="F386" s="1051"/>
      <c r="G386" s="1051"/>
    </row>
    <row r="387" spans="6:7">
      <c r="F387" s="1051"/>
      <c r="G387" s="1051"/>
    </row>
    <row r="388" spans="6:7">
      <c r="F388" s="1051"/>
      <c r="G388" s="1051"/>
    </row>
    <row r="389" spans="6:7">
      <c r="F389" s="1051"/>
      <c r="G389" s="1051"/>
    </row>
    <row r="390" spans="6:7">
      <c r="F390" s="1051"/>
      <c r="G390" s="1051"/>
    </row>
    <row r="391" spans="6:7">
      <c r="F391" s="1051"/>
      <c r="G391" s="1051"/>
    </row>
    <row r="392" spans="6:7">
      <c r="F392" s="1051"/>
      <c r="G392" s="1051"/>
    </row>
    <row r="393" spans="6:7">
      <c r="F393" s="1051"/>
      <c r="G393" s="1051"/>
    </row>
    <row r="394" spans="6:7">
      <c r="F394" s="1051"/>
      <c r="G394" s="1051"/>
    </row>
    <row r="395" spans="6:7">
      <c r="F395" s="1051"/>
      <c r="G395" s="1051"/>
    </row>
    <row r="396" spans="6:7">
      <c r="F396" s="1051"/>
      <c r="G396" s="1051"/>
    </row>
    <row r="397" spans="6:7">
      <c r="F397" s="1051"/>
      <c r="G397" s="1051"/>
    </row>
    <row r="398" spans="6:7">
      <c r="F398" s="1051"/>
      <c r="G398" s="1051"/>
    </row>
    <row r="399" spans="6:7">
      <c r="F399" s="1051"/>
      <c r="G399" s="1051"/>
    </row>
    <row r="400" spans="6:7">
      <c r="F400" s="1051"/>
      <c r="G400" s="1051"/>
    </row>
    <row r="401" spans="6:7">
      <c r="F401" s="1051"/>
      <c r="G401" s="1051"/>
    </row>
    <row r="402" spans="6:7">
      <c r="F402" s="1051"/>
      <c r="G402" s="1051"/>
    </row>
    <row r="403" spans="6:7">
      <c r="F403" s="1051"/>
      <c r="G403" s="1051"/>
    </row>
    <row r="404" spans="6:7">
      <c r="F404" s="1051"/>
      <c r="G404" s="1051"/>
    </row>
    <row r="405" spans="6:7">
      <c r="F405" s="1051"/>
      <c r="G405" s="1051"/>
    </row>
    <row r="406" spans="6:7">
      <c r="F406" s="1051"/>
      <c r="G406" s="1051"/>
    </row>
    <row r="407" spans="6:7">
      <c r="F407" s="1051"/>
      <c r="G407" s="1051"/>
    </row>
    <row r="408" spans="6:7">
      <c r="F408" s="1051"/>
      <c r="G408" s="1051"/>
    </row>
    <row r="409" spans="6:7">
      <c r="F409" s="1051"/>
      <c r="G409" s="1051"/>
    </row>
    <row r="410" spans="6:7">
      <c r="F410" s="1051"/>
      <c r="G410" s="1051"/>
    </row>
    <row r="411" spans="6:7">
      <c r="F411" s="1051"/>
      <c r="G411" s="1051"/>
    </row>
    <row r="412" spans="6:7">
      <c r="F412" s="1051"/>
      <c r="G412" s="1051"/>
    </row>
    <row r="413" spans="6:7">
      <c r="F413" s="1051"/>
      <c r="G413" s="1051"/>
    </row>
    <row r="414" spans="6:7">
      <c r="F414" s="1051"/>
      <c r="G414" s="1051"/>
    </row>
    <row r="415" spans="6:7">
      <c r="F415" s="1051"/>
      <c r="G415" s="1051"/>
    </row>
    <row r="416" spans="6:7">
      <c r="F416" s="1051"/>
      <c r="G416" s="1051"/>
    </row>
    <row r="417" spans="6:7">
      <c r="F417" s="1051"/>
      <c r="G417" s="1051"/>
    </row>
    <row r="418" spans="6:7">
      <c r="F418" s="1051"/>
      <c r="G418" s="1051"/>
    </row>
    <row r="419" spans="6:7">
      <c r="F419" s="1051"/>
      <c r="G419" s="1051"/>
    </row>
    <row r="420" spans="6:7">
      <c r="F420" s="1051"/>
      <c r="G420" s="1051"/>
    </row>
    <row r="421" spans="6:7">
      <c r="F421" s="1051"/>
      <c r="G421" s="1051"/>
    </row>
    <row r="422" spans="6:7">
      <c r="F422" s="1051"/>
      <c r="G422" s="1051"/>
    </row>
    <row r="423" spans="6:7">
      <c r="F423" s="1051"/>
      <c r="G423" s="1051"/>
    </row>
    <row r="424" spans="6:7">
      <c r="F424" s="1051"/>
      <c r="G424" s="1051"/>
    </row>
    <row r="425" spans="6:7">
      <c r="F425" s="1051"/>
      <c r="G425" s="1051"/>
    </row>
    <row r="426" spans="6:7">
      <c r="F426" s="1051"/>
      <c r="G426" s="1051"/>
    </row>
    <row r="427" spans="6:7">
      <c r="F427" s="1051"/>
      <c r="G427" s="1051"/>
    </row>
    <row r="428" spans="6:7">
      <c r="F428" s="1051"/>
      <c r="G428" s="1051"/>
    </row>
    <row r="429" spans="6:7">
      <c r="F429" s="1051"/>
      <c r="G429" s="1051"/>
    </row>
    <row r="430" spans="6:7">
      <c r="F430" s="1051"/>
      <c r="G430" s="1051"/>
    </row>
    <row r="431" spans="6:7">
      <c r="F431" s="1051"/>
      <c r="G431" s="1051"/>
    </row>
    <row r="432" spans="6:7">
      <c r="F432" s="1051"/>
      <c r="G432" s="1051"/>
    </row>
    <row r="433" spans="6:7">
      <c r="F433" s="1051"/>
      <c r="G433" s="1051"/>
    </row>
    <row r="434" spans="6:7">
      <c r="F434" s="1051"/>
      <c r="G434" s="1051"/>
    </row>
    <row r="435" spans="6:7">
      <c r="F435" s="1051"/>
      <c r="G435" s="1051"/>
    </row>
    <row r="436" spans="6:7">
      <c r="F436" s="1051"/>
      <c r="G436" s="1051"/>
    </row>
    <row r="437" spans="6:7">
      <c r="F437" s="1051"/>
      <c r="G437" s="1051"/>
    </row>
    <row r="438" spans="6:7">
      <c r="F438" s="1051"/>
      <c r="G438" s="1051"/>
    </row>
    <row r="439" spans="6:7">
      <c r="F439" s="1051"/>
      <c r="G439" s="1051"/>
    </row>
    <row r="440" spans="6:7">
      <c r="F440" s="1051"/>
      <c r="G440" s="1051"/>
    </row>
    <row r="441" spans="6:7">
      <c r="F441" s="1051"/>
      <c r="G441" s="1051"/>
    </row>
    <row r="442" spans="6:7">
      <c r="F442" s="1051"/>
      <c r="G442" s="1051"/>
    </row>
    <row r="443" spans="6:7">
      <c r="F443" s="1051"/>
      <c r="G443" s="1051"/>
    </row>
    <row r="444" spans="6:7">
      <c r="F444" s="1051"/>
      <c r="G444" s="1051"/>
    </row>
    <row r="445" spans="6:7">
      <c r="F445" s="1051"/>
      <c r="G445" s="1051"/>
    </row>
    <row r="446" spans="6:7">
      <c r="F446" s="1051"/>
      <c r="G446" s="1051"/>
    </row>
    <row r="447" spans="6:7">
      <c r="F447" s="1051"/>
      <c r="G447" s="1051"/>
    </row>
    <row r="448" spans="6:7">
      <c r="F448" s="1051"/>
      <c r="G448" s="1051"/>
    </row>
    <row r="449" spans="6:7">
      <c r="F449" s="1051"/>
      <c r="G449" s="1051"/>
    </row>
    <row r="450" spans="6:7">
      <c r="F450" s="1051"/>
      <c r="G450" s="1051"/>
    </row>
    <row r="451" spans="6:7">
      <c r="F451" s="1051"/>
      <c r="G451" s="1051"/>
    </row>
    <row r="452" spans="6:7">
      <c r="F452" s="1051"/>
      <c r="G452" s="1051"/>
    </row>
    <row r="453" spans="6:7">
      <c r="F453" s="1051"/>
      <c r="G453" s="1051"/>
    </row>
    <row r="454" spans="6:7">
      <c r="F454" s="1051"/>
      <c r="G454" s="1051"/>
    </row>
    <row r="455" spans="6:7">
      <c r="F455" s="1051"/>
      <c r="G455" s="1051"/>
    </row>
    <row r="456" spans="6:7">
      <c r="F456" s="1051"/>
      <c r="G456" s="1051"/>
    </row>
    <row r="457" spans="6:7">
      <c r="F457" s="1051"/>
      <c r="G457" s="1051"/>
    </row>
    <row r="458" spans="6:7">
      <c r="F458" s="1051"/>
      <c r="G458" s="1051"/>
    </row>
    <row r="459" spans="6:7">
      <c r="F459" s="1051"/>
      <c r="G459" s="1051"/>
    </row>
    <row r="460" spans="6:7">
      <c r="F460" s="1051"/>
      <c r="G460" s="1051"/>
    </row>
    <row r="461" spans="6:7">
      <c r="F461" s="1051"/>
      <c r="G461" s="1051"/>
    </row>
    <row r="462" spans="6:7">
      <c r="F462" s="1051"/>
      <c r="G462" s="1051"/>
    </row>
    <row r="463" spans="6:7">
      <c r="F463" s="1051"/>
      <c r="G463" s="1051"/>
    </row>
    <row r="464" spans="6:7">
      <c r="F464" s="1051"/>
      <c r="G464" s="1051"/>
    </row>
    <row r="465" spans="6:7">
      <c r="F465" s="1051"/>
      <c r="G465" s="1051"/>
    </row>
    <row r="466" spans="6:7">
      <c r="F466" s="1051"/>
      <c r="G466" s="1051"/>
    </row>
    <row r="467" spans="6:7">
      <c r="F467" s="1051"/>
      <c r="G467" s="1051"/>
    </row>
    <row r="468" spans="6:7">
      <c r="F468" s="1051"/>
      <c r="G468" s="1051"/>
    </row>
    <row r="469" spans="6:7">
      <c r="F469" s="1051"/>
      <c r="G469" s="1051"/>
    </row>
    <row r="470" spans="6:7">
      <c r="F470" s="1051"/>
      <c r="G470" s="1051"/>
    </row>
    <row r="471" spans="6:7">
      <c r="F471" s="1051"/>
      <c r="G471" s="1051"/>
    </row>
    <row r="472" spans="6:7">
      <c r="F472" s="1051"/>
      <c r="G472" s="1051"/>
    </row>
    <row r="473" spans="6:7">
      <c r="F473" s="1051"/>
      <c r="G473" s="1051"/>
    </row>
    <row r="474" spans="6:7">
      <c r="F474" s="1051"/>
      <c r="G474" s="1051"/>
    </row>
    <row r="475" spans="6:7">
      <c r="F475" s="1051"/>
      <c r="G475" s="1051"/>
    </row>
    <row r="476" spans="6:7">
      <c r="F476" s="1051"/>
      <c r="G476" s="1051"/>
    </row>
    <row r="477" spans="6:7">
      <c r="F477" s="1051"/>
      <c r="G477" s="1051"/>
    </row>
    <row r="478" spans="6:7">
      <c r="F478" s="1051"/>
      <c r="G478" s="1051"/>
    </row>
    <row r="479" spans="6:7">
      <c r="F479" s="1051"/>
      <c r="G479" s="1051"/>
    </row>
    <row r="480" spans="6:7">
      <c r="F480" s="1051"/>
      <c r="G480" s="1051"/>
    </row>
    <row r="481" spans="6:7">
      <c r="F481" s="1051"/>
      <c r="G481" s="1051"/>
    </row>
    <row r="482" spans="6:7">
      <c r="F482" s="1051"/>
      <c r="G482" s="1051"/>
    </row>
    <row r="483" spans="6:7">
      <c r="F483" s="1051"/>
      <c r="G483" s="1051"/>
    </row>
    <row r="484" spans="6:7">
      <c r="F484" s="1051"/>
      <c r="G484" s="1051"/>
    </row>
    <row r="485" spans="6:7">
      <c r="F485" s="1051"/>
      <c r="G485" s="1051"/>
    </row>
    <row r="486" spans="6:7">
      <c r="F486" s="1051"/>
      <c r="G486" s="1051"/>
    </row>
    <row r="487" spans="6:7">
      <c r="F487" s="1051"/>
      <c r="G487" s="1051"/>
    </row>
    <row r="488" spans="6:7">
      <c r="F488" s="1051"/>
      <c r="G488" s="1051"/>
    </row>
    <row r="489" spans="6:7">
      <c r="F489" s="1051"/>
      <c r="G489" s="1051"/>
    </row>
    <row r="490" spans="6:7">
      <c r="F490" s="1051"/>
      <c r="G490" s="1051"/>
    </row>
    <row r="491" spans="6:7">
      <c r="F491" s="1051"/>
      <c r="G491" s="1051"/>
    </row>
    <row r="492" spans="6:7">
      <c r="F492" s="1051"/>
      <c r="G492" s="1051"/>
    </row>
    <row r="493" spans="6:7">
      <c r="F493" s="1051"/>
      <c r="G493" s="1051"/>
    </row>
    <row r="494" spans="6:7">
      <c r="F494" s="1051"/>
      <c r="G494" s="1051"/>
    </row>
    <row r="495" spans="6:7">
      <c r="F495" s="1051"/>
      <c r="G495" s="1051"/>
    </row>
    <row r="496" spans="6:7">
      <c r="F496" s="1051"/>
      <c r="G496" s="1051"/>
    </row>
    <row r="497" spans="6:7">
      <c r="F497" s="1051"/>
      <c r="G497" s="1051"/>
    </row>
    <row r="498" spans="6:7">
      <c r="F498" s="1051"/>
      <c r="G498" s="1051"/>
    </row>
    <row r="499" spans="6:7">
      <c r="F499" s="1051"/>
      <c r="G499" s="1051"/>
    </row>
    <row r="500" spans="6:7">
      <c r="F500" s="1051"/>
      <c r="G500" s="1051"/>
    </row>
    <row r="501" spans="6:7">
      <c r="F501" s="1051"/>
      <c r="G501" s="1051"/>
    </row>
    <row r="502" spans="6:7">
      <c r="F502" s="1051"/>
      <c r="G502" s="1051"/>
    </row>
    <row r="503" spans="6:7">
      <c r="F503" s="1051"/>
      <c r="G503" s="1051"/>
    </row>
    <row r="504" spans="6:7">
      <c r="F504" s="1051"/>
      <c r="G504" s="1051"/>
    </row>
    <row r="505" spans="6:7">
      <c r="F505" s="1051"/>
      <c r="G505" s="1051"/>
    </row>
    <row r="506" spans="6:7">
      <c r="F506" s="1051"/>
      <c r="G506" s="1051"/>
    </row>
    <row r="507" spans="6:7">
      <c r="F507" s="1051"/>
      <c r="G507" s="1051"/>
    </row>
    <row r="508" spans="6:7">
      <c r="F508" s="1051"/>
      <c r="G508" s="1051"/>
    </row>
    <row r="509" spans="6:7">
      <c r="F509" s="1051"/>
      <c r="G509" s="1051"/>
    </row>
    <row r="510" spans="6:7">
      <c r="F510" s="1051"/>
      <c r="G510" s="1051"/>
    </row>
    <row r="511" spans="6:7">
      <c r="F511" s="1051"/>
      <c r="G511" s="1051"/>
    </row>
    <row r="512" spans="6:7">
      <c r="F512" s="1051"/>
      <c r="G512" s="1051"/>
    </row>
    <row r="513" spans="6:7">
      <c r="F513" s="1051"/>
      <c r="G513" s="1051"/>
    </row>
    <row r="514" spans="6:7">
      <c r="F514" s="1051"/>
      <c r="G514" s="1051"/>
    </row>
    <row r="515" spans="6:7">
      <c r="F515" s="1051"/>
      <c r="G515" s="1051"/>
    </row>
    <row r="516" spans="6:7">
      <c r="F516" s="1051"/>
      <c r="G516" s="1051"/>
    </row>
    <row r="517" spans="6:7">
      <c r="F517" s="1051"/>
      <c r="G517" s="1051"/>
    </row>
    <row r="518" spans="6:7">
      <c r="F518" s="1051"/>
      <c r="G518" s="1051"/>
    </row>
    <row r="519" spans="6:7">
      <c r="F519" s="1051"/>
      <c r="G519" s="1051"/>
    </row>
    <row r="520" spans="6:7">
      <c r="F520" s="1051"/>
      <c r="G520" s="1051"/>
    </row>
    <row r="521" spans="6:7">
      <c r="F521" s="1051"/>
      <c r="G521" s="1051"/>
    </row>
    <row r="522" spans="6:7">
      <c r="F522" s="1051"/>
      <c r="G522" s="1051"/>
    </row>
    <row r="523" spans="6:7">
      <c r="F523" s="1051"/>
      <c r="G523" s="1051"/>
    </row>
    <row r="524" spans="6:7">
      <c r="F524" s="1051"/>
      <c r="G524" s="1051"/>
    </row>
    <row r="525" spans="6:7">
      <c r="F525" s="1051"/>
      <c r="G525" s="1051"/>
    </row>
    <row r="526" spans="6:7">
      <c r="F526" s="1051"/>
      <c r="G526" s="1051"/>
    </row>
    <row r="527" spans="6:7">
      <c r="F527" s="1051"/>
      <c r="G527" s="1051"/>
    </row>
    <row r="528" spans="6:7">
      <c r="F528" s="1051"/>
      <c r="G528" s="1051"/>
    </row>
    <row r="529" spans="6:7">
      <c r="F529" s="1051"/>
      <c r="G529" s="1051"/>
    </row>
    <row r="530" spans="6:7">
      <c r="F530" s="1051"/>
      <c r="G530" s="1051"/>
    </row>
    <row r="531" spans="6:7">
      <c r="F531" s="1051"/>
      <c r="G531" s="1051"/>
    </row>
    <row r="532" spans="6:7">
      <c r="F532" s="1051"/>
      <c r="G532" s="1051"/>
    </row>
    <row r="533" spans="6:7">
      <c r="F533" s="1051"/>
      <c r="G533" s="1051"/>
    </row>
    <row r="534" spans="6:7">
      <c r="F534" s="1051"/>
      <c r="G534" s="1051"/>
    </row>
    <row r="535" spans="6:7">
      <c r="F535" s="1051"/>
      <c r="G535" s="1051"/>
    </row>
    <row r="536" spans="6:7">
      <c r="F536" s="1051"/>
      <c r="G536" s="1051"/>
    </row>
    <row r="537" spans="6:7">
      <c r="F537" s="1051"/>
      <c r="G537" s="1051"/>
    </row>
    <row r="538" spans="6:7">
      <c r="F538" s="1051"/>
      <c r="G538" s="1051"/>
    </row>
    <row r="539" spans="6:7">
      <c r="F539" s="1051"/>
      <c r="G539" s="1051"/>
    </row>
    <row r="540" spans="6:7">
      <c r="F540" s="1051"/>
      <c r="G540" s="1051"/>
    </row>
    <row r="541" spans="6:7">
      <c r="F541" s="1051"/>
      <c r="G541" s="1051"/>
    </row>
    <row r="542" spans="6:7">
      <c r="F542" s="1051"/>
      <c r="G542" s="1051"/>
    </row>
    <row r="543" spans="6:7">
      <c r="F543" s="1051"/>
      <c r="G543" s="1051"/>
    </row>
    <row r="544" spans="6:7">
      <c r="F544" s="1051"/>
      <c r="G544" s="1051"/>
    </row>
    <row r="545" spans="6:7">
      <c r="F545" s="1051"/>
      <c r="G545" s="1051"/>
    </row>
    <row r="546" spans="6:7">
      <c r="F546" s="1051"/>
      <c r="G546" s="1051"/>
    </row>
    <row r="547" spans="6:7">
      <c r="F547" s="1051"/>
      <c r="G547" s="1051"/>
    </row>
    <row r="548" spans="6:7">
      <c r="F548" s="1051"/>
      <c r="G548" s="1051"/>
    </row>
    <row r="549" spans="6:7">
      <c r="F549" s="1051"/>
      <c r="G549" s="1051"/>
    </row>
    <row r="550" spans="6:7">
      <c r="F550" s="1051"/>
      <c r="G550" s="1051"/>
    </row>
    <row r="551" spans="6:7">
      <c r="F551" s="1051"/>
      <c r="G551" s="1051"/>
    </row>
    <row r="552" spans="6:7">
      <c r="F552" s="1051"/>
      <c r="G552" s="1051"/>
    </row>
    <row r="553" spans="6:7">
      <c r="F553" s="1051"/>
      <c r="G553" s="1051"/>
    </row>
    <row r="554" spans="6:7">
      <c r="F554" s="1051"/>
      <c r="G554" s="1051"/>
    </row>
    <row r="555" spans="6:7">
      <c r="F555" s="1051"/>
      <c r="G555" s="1051"/>
    </row>
    <row r="556" spans="6:7">
      <c r="F556" s="1051"/>
      <c r="G556" s="1051"/>
    </row>
    <row r="557" spans="6:7">
      <c r="F557" s="1051"/>
      <c r="G557" s="1051"/>
    </row>
    <row r="558" spans="6:7">
      <c r="F558" s="1051"/>
      <c r="G558" s="1051"/>
    </row>
    <row r="559" spans="6:7">
      <c r="F559" s="1051"/>
      <c r="G559" s="1051"/>
    </row>
    <row r="560" spans="6:7">
      <c r="F560" s="1051"/>
      <c r="G560" s="1051"/>
    </row>
    <row r="561" spans="6:7">
      <c r="F561" s="1051"/>
      <c r="G561" s="1051"/>
    </row>
    <row r="562" spans="6:7">
      <c r="F562" s="1051"/>
      <c r="G562" s="1051"/>
    </row>
    <row r="563" spans="6:7">
      <c r="F563" s="1051"/>
      <c r="G563" s="1051"/>
    </row>
    <row r="564" spans="6:7">
      <c r="F564" s="1051"/>
      <c r="G564" s="1051"/>
    </row>
    <row r="565" spans="6:7">
      <c r="F565" s="1051"/>
      <c r="G565" s="1051"/>
    </row>
    <row r="566" spans="6:7">
      <c r="F566" s="1051"/>
      <c r="G566" s="1051"/>
    </row>
    <row r="567" spans="6:7">
      <c r="F567" s="1051"/>
      <c r="G567" s="1051"/>
    </row>
    <row r="568" spans="6:7">
      <c r="F568" s="1051"/>
      <c r="G568" s="1051"/>
    </row>
    <row r="569" spans="6:7">
      <c r="F569" s="1051"/>
      <c r="G569" s="1051"/>
    </row>
    <row r="570" spans="6:7">
      <c r="F570" s="1051"/>
      <c r="G570" s="1051"/>
    </row>
    <row r="571" spans="6:7">
      <c r="F571" s="1051"/>
      <c r="G571" s="1051"/>
    </row>
    <row r="572" spans="6:7">
      <c r="F572" s="1051"/>
      <c r="G572" s="1051"/>
    </row>
    <row r="573" spans="6:7">
      <c r="F573" s="1051"/>
      <c r="G573" s="1051"/>
    </row>
    <row r="574" spans="6:7">
      <c r="F574" s="1051"/>
      <c r="G574" s="1051"/>
    </row>
    <row r="575" spans="6:7">
      <c r="F575" s="1051"/>
      <c r="G575" s="1051"/>
    </row>
    <row r="576" spans="6:7">
      <c r="F576" s="1051"/>
      <c r="G576" s="1051"/>
    </row>
    <row r="577" spans="6:7">
      <c r="F577" s="1051"/>
      <c r="G577" s="1051"/>
    </row>
    <row r="578" spans="6:7">
      <c r="F578" s="1051"/>
      <c r="G578" s="1051"/>
    </row>
    <row r="579" spans="6:7">
      <c r="F579" s="1051"/>
      <c r="G579" s="1051"/>
    </row>
    <row r="580" spans="6:7">
      <c r="F580" s="1051"/>
      <c r="G580" s="1051"/>
    </row>
    <row r="581" spans="6:7">
      <c r="F581" s="1051"/>
      <c r="G581" s="1051"/>
    </row>
    <row r="582" spans="6:7">
      <c r="F582" s="1051"/>
      <c r="G582" s="1051"/>
    </row>
    <row r="583" spans="6:7">
      <c r="F583" s="1051"/>
      <c r="G583" s="1051"/>
    </row>
    <row r="584" spans="6:7">
      <c r="F584" s="1051"/>
      <c r="G584" s="1051"/>
    </row>
    <row r="585" spans="6:7">
      <c r="F585" s="1051"/>
      <c r="G585" s="1051"/>
    </row>
    <row r="586" spans="6:7">
      <c r="F586" s="1051"/>
      <c r="G586" s="1051"/>
    </row>
    <row r="587" spans="6:7">
      <c r="F587" s="1051"/>
      <c r="G587" s="1051"/>
    </row>
    <row r="588" spans="6:7">
      <c r="F588" s="1051"/>
      <c r="G588" s="1051"/>
    </row>
    <row r="589" spans="6:7">
      <c r="F589" s="1051"/>
      <c r="G589" s="1051"/>
    </row>
    <row r="590" spans="6:7">
      <c r="F590" s="1051"/>
      <c r="G590" s="1051"/>
    </row>
    <row r="591" spans="6:7">
      <c r="F591" s="1051"/>
      <c r="G591" s="1051"/>
    </row>
    <row r="592" spans="6:7">
      <c r="F592" s="1051"/>
      <c r="G592" s="1051"/>
    </row>
    <row r="593" spans="6:7">
      <c r="F593" s="1051"/>
      <c r="G593" s="1051"/>
    </row>
    <row r="594" spans="6:7">
      <c r="F594" s="1051"/>
      <c r="G594" s="1051"/>
    </row>
    <row r="595" spans="6:7">
      <c r="F595" s="1051"/>
      <c r="G595" s="1051"/>
    </row>
    <row r="596" spans="6:7">
      <c r="F596" s="1051"/>
      <c r="G596" s="1051"/>
    </row>
    <row r="597" spans="6:7">
      <c r="F597" s="1051"/>
      <c r="G597" s="1051"/>
    </row>
    <row r="598" spans="6:7">
      <c r="F598" s="1051"/>
      <c r="G598" s="1051"/>
    </row>
    <row r="599" spans="6:7">
      <c r="F599" s="1051"/>
      <c r="G599" s="1051"/>
    </row>
    <row r="600" spans="6:7">
      <c r="F600" s="1051"/>
      <c r="G600" s="1051"/>
    </row>
    <row r="601" spans="6:7">
      <c r="F601" s="1051"/>
      <c r="G601" s="1051"/>
    </row>
    <row r="602" spans="6:7">
      <c r="F602" s="1051"/>
      <c r="G602" s="1051"/>
    </row>
    <row r="603" spans="6:7">
      <c r="F603" s="1051"/>
      <c r="G603" s="1051"/>
    </row>
    <row r="604" spans="6:7">
      <c r="F604" s="1051"/>
      <c r="G604" s="1051"/>
    </row>
    <row r="605" spans="6:7">
      <c r="F605" s="1051"/>
      <c r="G605" s="1051"/>
    </row>
    <row r="606" spans="6:7">
      <c r="F606" s="1051"/>
      <c r="G606" s="1051"/>
    </row>
    <row r="607" spans="6:7">
      <c r="F607" s="1051"/>
      <c r="G607" s="1051"/>
    </row>
    <row r="608" spans="6:7">
      <c r="F608" s="1051"/>
      <c r="G608" s="1051"/>
    </row>
    <row r="609" spans="6:7">
      <c r="F609" s="1051"/>
      <c r="G609" s="1051"/>
    </row>
    <row r="610" spans="6:7">
      <c r="F610" s="1051"/>
      <c r="G610" s="1051"/>
    </row>
    <row r="611" spans="6:7">
      <c r="F611" s="1051"/>
      <c r="G611" s="1051"/>
    </row>
    <row r="612" spans="6:7">
      <c r="F612" s="1051"/>
      <c r="G612" s="1051"/>
    </row>
    <row r="613" spans="6:7">
      <c r="F613" s="1051"/>
      <c r="G613" s="1051"/>
    </row>
    <row r="614" spans="6:7">
      <c r="F614" s="1051"/>
      <c r="G614" s="1051"/>
    </row>
    <row r="615" spans="6:7">
      <c r="F615" s="1051"/>
      <c r="G615" s="1051"/>
    </row>
    <row r="616" spans="6:7">
      <c r="F616" s="1051"/>
      <c r="G616" s="1051"/>
    </row>
    <row r="617" spans="6:7">
      <c r="F617" s="1051"/>
      <c r="G617" s="1051"/>
    </row>
    <row r="618" spans="6:7">
      <c r="F618" s="1051"/>
      <c r="G618" s="1051"/>
    </row>
    <row r="619" spans="6:7">
      <c r="F619" s="1051"/>
      <c r="G619" s="1051"/>
    </row>
    <row r="620" spans="6:7">
      <c r="F620" s="1051"/>
      <c r="G620" s="1051"/>
    </row>
    <row r="621" spans="6:7">
      <c r="F621" s="1051"/>
      <c r="G621" s="1051"/>
    </row>
    <row r="622" spans="6:7">
      <c r="F622" s="1051"/>
      <c r="G622" s="1051"/>
    </row>
    <row r="623" spans="6:7">
      <c r="F623" s="1051"/>
      <c r="G623" s="1051"/>
    </row>
    <row r="624" spans="6:7">
      <c r="F624" s="1051"/>
      <c r="G624" s="1051"/>
    </row>
    <row r="625" spans="6:7">
      <c r="F625" s="1051"/>
      <c r="G625" s="1051"/>
    </row>
    <row r="626" spans="6:7">
      <c r="F626" s="1051"/>
      <c r="G626" s="1051"/>
    </row>
    <row r="627" spans="6:7">
      <c r="F627" s="1051"/>
      <c r="G627" s="1051"/>
    </row>
    <row r="628" spans="6:7">
      <c r="F628" s="1051"/>
      <c r="G628" s="1051"/>
    </row>
    <row r="629" spans="6:7">
      <c r="F629" s="1051"/>
      <c r="G629" s="1051"/>
    </row>
    <row r="630" spans="6:7">
      <c r="F630" s="1051"/>
      <c r="G630" s="1051"/>
    </row>
    <row r="631" spans="6:7">
      <c r="F631" s="1051"/>
      <c r="G631" s="1051"/>
    </row>
    <row r="632" spans="6:7">
      <c r="F632" s="1051"/>
      <c r="G632" s="1051"/>
    </row>
    <row r="633" spans="6:7">
      <c r="F633" s="1051"/>
      <c r="G633" s="1051"/>
    </row>
    <row r="634" spans="6:7">
      <c r="F634" s="1051"/>
      <c r="G634" s="1051"/>
    </row>
    <row r="635" spans="6:7">
      <c r="F635" s="1051"/>
      <c r="G635" s="1051"/>
    </row>
    <row r="636" spans="6:7">
      <c r="F636" s="1051"/>
      <c r="G636" s="1051"/>
    </row>
    <row r="637" spans="6:7">
      <c r="F637" s="1051"/>
      <c r="G637" s="1051"/>
    </row>
    <row r="638" spans="6:7">
      <c r="F638" s="1051"/>
      <c r="G638" s="1051"/>
    </row>
    <row r="639" spans="6:7">
      <c r="F639" s="1051"/>
      <c r="G639" s="1051"/>
    </row>
    <row r="640" spans="6:7">
      <c r="F640" s="1051"/>
      <c r="G640" s="1051"/>
    </row>
    <row r="641" spans="6:7">
      <c r="F641" s="1051"/>
      <c r="G641" s="1051"/>
    </row>
    <row r="642" spans="6:7">
      <c r="F642" s="1051"/>
      <c r="G642" s="1051"/>
    </row>
    <row r="643" spans="6:7">
      <c r="F643" s="1051"/>
      <c r="G643" s="1051"/>
    </row>
    <row r="644" spans="6:7">
      <c r="F644" s="1051"/>
      <c r="G644" s="1051"/>
    </row>
    <row r="645" spans="6:7">
      <c r="F645" s="1051"/>
      <c r="G645" s="1051"/>
    </row>
    <row r="646" spans="6:7">
      <c r="F646" s="1051"/>
      <c r="G646" s="1051"/>
    </row>
    <row r="647" spans="6:7">
      <c r="F647" s="1051"/>
      <c r="G647" s="1051"/>
    </row>
    <row r="648" spans="6:7">
      <c r="F648" s="1051"/>
      <c r="G648" s="1051"/>
    </row>
    <row r="649" spans="6:7">
      <c r="F649" s="1051"/>
      <c r="G649" s="1051"/>
    </row>
    <row r="650" spans="6:7">
      <c r="F650" s="1051"/>
      <c r="G650" s="1051"/>
    </row>
    <row r="651" spans="6:7">
      <c r="F651" s="1051"/>
      <c r="G651" s="1051"/>
    </row>
    <row r="652" spans="6:7">
      <c r="F652" s="1051"/>
      <c r="G652" s="1051"/>
    </row>
    <row r="653" spans="6:7">
      <c r="F653" s="1051"/>
      <c r="G653" s="1051"/>
    </row>
    <row r="654" spans="6:7">
      <c r="F654" s="1051"/>
      <c r="G654" s="1051"/>
    </row>
    <row r="655" spans="6:7">
      <c r="F655" s="1051"/>
      <c r="G655" s="1051"/>
    </row>
    <row r="656" spans="6:7">
      <c r="F656" s="1051"/>
      <c r="G656" s="1051"/>
    </row>
    <row r="657" spans="6:7">
      <c r="F657" s="1051"/>
      <c r="G657" s="1051"/>
    </row>
    <row r="658" spans="6:7">
      <c r="F658" s="1051"/>
      <c r="G658" s="1051"/>
    </row>
    <row r="659" spans="6:7">
      <c r="F659" s="1051"/>
      <c r="G659" s="1051"/>
    </row>
    <row r="660" spans="6:7">
      <c r="F660" s="1051"/>
      <c r="G660" s="1051"/>
    </row>
    <row r="661" spans="6:7">
      <c r="F661" s="1051"/>
      <c r="G661" s="1051"/>
    </row>
    <row r="662" spans="6:7">
      <c r="F662" s="1051"/>
      <c r="G662" s="1051"/>
    </row>
    <row r="663" spans="6:7">
      <c r="F663" s="1051"/>
      <c r="G663" s="1051"/>
    </row>
    <row r="664" spans="6:7">
      <c r="F664" s="1051"/>
      <c r="G664" s="1051"/>
    </row>
    <row r="665" spans="6:7">
      <c r="F665" s="1051"/>
      <c r="G665" s="1051"/>
    </row>
    <row r="666" spans="6:7">
      <c r="F666" s="1051"/>
      <c r="G666" s="1051"/>
    </row>
    <row r="667" spans="6:7">
      <c r="F667" s="1051"/>
      <c r="G667" s="1051"/>
    </row>
    <row r="668" spans="6:7">
      <c r="F668" s="1051"/>
      <c r="G668" s="1051"/>
    </row>
    <row r="669" spans="6:7">
      <c r="F669" s="1051"/>
      <c r="G669" s="1051"/>
    </row>
    <row r="670" spans="6:7">
      <c r="F670" s="1051"/>
      <c r="G670" s="1051"/>
    </row>
    <row r="671" spans="6:7">
      <c r="F671" s="1051"/>
      <c r="G671" s="1051"/>
    </row>
    <row r="672" spans="6:7">
      <c r="F672" s="1051"/>
      <c r="G672" s="1051"/>
    </row>
    <row r="673" spans="6:7">
      <c r="F673" s="1051"/>
      <c r="G673" s="1051"/>
    </row>
    <row r="674" spans="6:7">
      <c r="F674" s="1051"/>
      <c r="G674" s="1051"/>
    </row>
    <row r="675" spans="6:7">
      <c r="F675" s="1051"/>
      <c r="G675" s="1051"/>
    </row>
    <row r="676" spans="6:7">
      <c r="F676" s="1051"/>
      <c r="G676" s="1051"/>
    </row>
    <row r="677" spans="6:7">
      <c r="F677" s="1051"/>
      <c r="G677" s="1051"/>
    </row>
    <row r="678" spans="6:7">
      <c r="F678" s="1051"/>
      <c r="G678" s="1051"/>
    </row>
    <row r="679" spans="6:7">
      <c r="F679" s="1051"/>
      <c r="G679" s="1051"/>
    </row>
    <row r="680" spans="6:7">
      <c r="F680" s="1051"/>
      <c r="G680" s="1051"/>
    </row>
    <row r="681" spans="6:7">
      <c r="F681" s="1051"/>
      <c r="G681" s="1051"/>
    </row>
    <row r="682" spans="6:7">
      <c r="F682" s="1051"/>
      <c r="G682" s="1051"/>
    </row>
    <row r="683" spans="6:7">
      <c r="F683" s="1051"/>
      <c r="G683" s="1051"/>
    </row>
    <row r="684" spans="6:7">
      <c r="F684" s="1051"/>
      <c r="G684" s="1051"/>
    </row>
    <row r="685" spans="6:7">
      <c r="F685" s="1051"/>
      <c r="G685" s="1051"/>
    </row>
    <row r="686" spans="6:7">
      <c r="F686" s="1051"/>
      <c r="G686" s="1051"/>
    </row>
    <row r="687" spans="6:7">
      <c r="F687" s="1051"/>
      <c r="G687" s="1051"/>
    </row>
    <row r="688" spans="6:7">
      <c r="F688" s="1051"/>
      <c r="G688" s="1051"/>
    </row>
    <row r="689" spans="6:7">
      <c r="F689" s="1051"/>
      <c r="G689" s="1051"/>
    </row>
    <row r="690" spans="6:7">
      <c r="F690" s="1051"/>
      <c r="G690" s="1051"/>
    </row>
    <row r="691" spans="6:7">
      <c r="F691" s="1051"/>
      <c r="G691" s="1051"/>
    </row>
    <row r="692" spans="6:7">
      <c r="F692" s="1051"/>
      <c r="G692" s="1051"/>
    </row>
    <row r="693" spans="6:7">
      <c r="F693" s="1051"/>
      <c r="G693" s="1051"/>
    </row>
    <row r="694" spans="6:7">
      <c r="F694" s="1051"/>
      <c r="G694" s="1051"/>
    </row>
    <row r="695" spans="6:7">
      <c r="F695" s="1051"/>
      <c r="G695" s="1051"/>
    </row>
    <row r="696" spans="6:7">
      <c r="F696" s="1051"/>
      <c r="G696" s="1051"/>
    </row>
    <row r="697" spans="6:7">
      <c r="F697" s="1051"/>
      <c r="G697" s="1051"/>
    </row>
    <row r="698" spans="6:7">
      <c r="F698" s="1051"/>
      <c r="G698" s="1051"/>
    </row>
    <row r="699" spans="6:7">
      <c r="F699" s="1051"/>
      <c r="G699" s="1051"/>
    </row>
    <row r="700" spans="6:7">
      <c r="F700" s="1051"/>
      <c r="G700" s="1051"/>
    </row>
    <row r="701" spans="6:7">
      <c r="F701" s="1051"/>
      <c r="G701" s="1051"/>
    </row>
    <row r="702" spans="6:7">
      <c r="F702" s="1051"/>
      <c r="G702" s="1051"/>
    </row>
    <row r="703" spans="6:7">
      <c r="F703" s="1051"/>
      <c r="G703" s="1051"/>
    </row>
    <row r="704" spans="6:7">
      <c r="F704" s="1051"/>
      <c r="G704" s="1051"/>
    </row>
    <row r="705" spans="6:7">
      <c r="F705" s="1051"/>
      <c r="G705" s="1051"/>
    </row>
    <row r="706" spans="6:7">
      <c r="F706" s="1051"/>
      <c r="G706" s="1051"/>
    </row>
    <row r="707" spans="6:7">
      <c r="F707" s="1051"/>
      <c r="G707" s="1051"/>
    </row>
    <row r="708" spans="6:7">
      <c r="F708" s="1051"/>
      <c r="G708" s="1051"/>
    </row>
    <row r="709" spans="6:7">
      <c r="F709" s="1051"/>
      <c r="G709" s="1051"/>
    </row>
    <row r="710" spans="6:7">
      <c r="F710" s="1051"/>
      <c r="G710" s="1051"/>
    </row>
    <row r="711" spans="6:7">
      <c r="F711" s="1051"/>
      <c r="G711" s="1051"/>
    </row>
    <row r="712" spans="6:7">
      <c r="F712" s="1051"/>
      <c r="G712" s="1051"/>
    </row>
    <row r="713" spans="6:7">
      <c r="F713" s="1051"/>
      <c r="G713" s="1051"/>
    </row>
    <row r="714" spans="6:7">
      <c r="F714" s="1051"/>
      <c r="G714" s="1051"/>
    </row>
    <row r="715" spans="6:7">
      <c r="F715" s="1051"/>
      <c r="G715" s="1051"/>
    </row>
    <row r="716" spans="6:7">
      <c r="F716" s="1051"/>
      <c r="G716" s="1051"/>
    </row>
    <row r="717" spans="6:7">
      <c r="F717" s="1051"/>
      <c r="G717" s="1051"/>
    </row>
    <row r="718" spans="6:7">
      <c r="F718" s="1051"/>
      <c r="G718" s="1051"/>
    </row>
    <row r="719" spans="6:7">
      <c r="F719" s="1051"/>
      <c r="G719" s="1051"/>
    </row>
    <row r="720" spans="6:7">
      <c r="F720" s="1051"/>
      <c r="G720" s="1051"/>
    </row>
    <row r="721" spans="6:7">
      <c r="F721" s="1051"/>
      <c r="G721" s="1051"/>
    </row>
    <row r="722" spans="6:7">
      <c r="F722" s="1051"/>
      <c r="G722" s="1051"/>
    </row>
    <row r="723" spans="6:7">
      <c r="F723" s="1051"/>
      <c r="G723" s="1051"/>
    </row>
    <row r="724" spans="6:7">
      <c r="F724" s="1051"/>
      <c r="G724" s="1051"/>
    </row>
    <row r="725" spans="6:7">
      <c r="F725" s="1051"/>
      <c r="G725" s="1051"/>
    </row>
    <row r="726" spans="6:7">
      <c r="F726" s="1051"/>
      <c r="G726" s="1051"/>
    </row>
    <row r="727" spans="6:7">
      <c r="F727" s="1051"/>
      <c r="G727" s="1051"/>
    </row>
    <row r="728" spans="6:7">
      <c r="F728" s="1051"/>
      <c r="G728" s="1051"/>
    </row>
    <row r="729" spans="6:7">
      <c r="F729" s="1051"/>
      <c r="G729" s="1051"/>
    </row>
    <row r="730" spans="6:7">
      <c r="F730" s="1051"/>
      <c r="G730" s="1051"/>
    </row>
    <row r="731" spans="6:7">
      <c r="F731" s="1051"/>
      <c r="G731" s="1051"/>
    </row>
    <row r="732" spans="6:7">
      <c r="F732" s="1051"/>
      <c r="G732" s="1051"/>
    </row>
    <row r="733" spans="6:7">
      <c r="F733" s="1051"/>
      <c r="G733" s="1051"/>
    </row>
    <row r="734" spans="6:7">
      <c r="F734" s="1051"/>
      <c r="G734" s="1051"/>
    </row>
    <row r="735" spans="6:7">
      <c r="F735" s="1051"/>
      <c r="G735" s="1051"/>
    </row>
    <row r="736" spans="6:7">
      <c r="F736" s="1051"/>
      <c r="G736" s="1051"/>
    </row>
    <row r="737" spans="6:7">
      <c r="F737" s="1051"/>
      <c r="G737" s="1051"/>
    </row>
    <row r="738" spans="6:7">
      <c r="F738" s="1051"/>
      <c r="G738" s="1051"/>
    </row>
    <row r="739" spans="6:7">
      <c r="F739" s="1051"/>
      <c r="G739" s="1051"/>
    </row>
    <row r="740" spans="6:7">
      <c r="F740" s="1051"/>
      <c r="G740" s="1051"/>
    </row>
    <row r="741" spans="6:7">
      <c r="F741" s="1051"/>
      <c r="G741" s="1051"/>
    </row>
    <row r="742" spans="6:7">
      <c r="F742" s="1051"/>
      <c r="G742" s="1051"/>
    </row>
    <row r="743" spans="6:7">
      <c r="F743" s="1051"/>
      <c r="G743" s="1051"/>
    </row>
    <row r="744" spans="6:7">
      <c r="F744" s="1051"/>
      <c r="G744" s="1051"/>
    </row>
    <row r="745" spans="6:7">
      <c r="F745" s="1051"/>
      <c r="G745" s="1051"/>
    </row>
    <row r="746" spans="6:7">
      <c r="F746" s="1051"/>
      <c r="G746" s="1051"/>
    </row>
    <row r="747" spans="6:7">
      <c r="F747" s="1051"/>
      <c r="G747" s="1051"/>
    </row>
    <row r="748" spans="6:7">
      <c r="F748" s="1051"/>
      <c r="G748" s="1051"/>
    </row>
    <row r="749" spans="6:7">
      <c r="F749" s="1051"/>
      <c r="G749" s="1051"/>
    </row>
    <row r="750" spans="6:7">
      <c r="F750" s="1051"/>
      <c r="G750" s="1051"/>
    </row>
    <row r="751" spans="6:7">
      <c r="F751" s="1051"/>
      <c r="G751" s="1051"/>
    </row>
    <row r="752" spans="6:7">
      <c r="F752" s="1051"/>
      <c r="G752" s="1051"/>
    </row>
    <row r="753" spans="6:7">
      <c r="F753" s="1051"/>
      <c r="G753" s="1051"/>
    </row>
    <row r="754" spans="6:7">
      <c r="F754" s="1051"/>
      <c r="G754" s="1051"/>
    </row>
    <row r="755" spans="6:7">
      <c r="F755" s="1051"/>
      <c r="G755" s="1051"/>
    </row>
    <row r="756" spans="6:7">
      <c r="F756" s="1051"/>
      <c r="G756" s="1051"/>
    </row>
    <row r="757" spans="6:7">
      <c r="F757" s="1051"/>
      <c r="G757" s="1051"/>
    </row>
    <row r="758" spans="6:7">
      <c r="F758" s="1051"/>
      <c r="G758" s="1051"/>
    </row>
    <row r="759" spans="6:7">
      <c r="F759" s="1051"/>
      <c r="G759" s="1051"/>
    </row>
    <row r="760" spans="6:7">
      <c r="F760" s="1051"/>
      <c r="G760" s="1051"/>
    </row>
    <row r="761" spans="6:7">
      <c r="F761" s="1051"/>
      <c r="G761" s="1051"/>
    </row>
    <row r="762" spans="6:7">
      <c r="F762" s="1051"/>
      <c r="G762" s="1051"/>
    </row>
    <row r="763" spans="6:7">
      <c r="F763" s="1051"/>
      <c r="G763" s="1051"/>
    </row>
    <row r="764" spans="6:7">
      <c r="F764" s="1051"/>
      <c r="G764" s="1051"/>
    </row>
    <row r="765" spans="6:7">
      <c r="F765" s="1051"/>
      <c r="G765" s="1051"/>
    </row>
    <row r="766" spans="6:7">
      <c r="F766" s="1051"/>
      <c r="G766" s="1051"/>
    </row>
    <row r="767" spans="6:7">
      <c r="F767" s="1051"/>
      <c r="G767" s="1051"/>
    </row>
    <row r="768" spans="6:7">
      <c r="F768" s="1051"/>
      <c r="G768" s="1051"/>
    </row>
    <row r="769" spans="6:7">
      <c r="F769" s="1051"/>
      <c r="G769" s="1051"/>
    </row>
    <row r="770" spans="6:7">
      <c r="F770" s="1051"/>
      <c r="G770" s="1051"/>
    </row>
    <row r="771" spans="6:7">
      <c r="F771" s="1051"/>
      <c r="G771" s="1051"/>
    </row>
    <row r="772" spans="6:7">
      <c r="F772" s="1051"/>
      <c r="G772" s="1051"/>
    </row>
    <row r="773" spans="6:7">
      <c r="F773" s="1051"/>
      <c r="G773" s="1051"/>
    </row>
    <row r="774" spans="6:7">
      <c r="F774" s="1051"/>
      <c r="G774" s="1051"/>
    </row>
    <row r="775" spans="6:7">
      <c r="F775" s="1051"/>
      <c r="G775" s="1051"/>
    </row>
    <row r="776" spans="6:7">
      <c r="F776" s="1051"/>
      <c r="G776" s="1051"/>
    </row>
    <row r="777" spans="6:7">
      <c r="F777" s="1051"/>
      <c r="G777" s="1051"/>
    </row>
    <row r="778" spans="6:7">
      <c r="F778" s="1051"/>
      <c r="G778" s="1051"/>
    </row>
    <row r="779" spans="6:7">
      <c r="F779" s="1051"/>
      <c r="G779" s="1051"/>
    </row>
    <row r="780" spans="6:7">
      <c r="F780" s="1051"/>
      <c r="G780" s="1051"/>
    </row>
    <row r="781" spans="6:7">
      <c r="F781" s="1051"/>
      <c r="G781" s="1051"/>
    </row>
    <row r="782" spans="6:7">
      <c r="F782" s="1051"/>
      <c r="G782" s="1051"/>
    </row>
    <row r="783" spans="6:7">
      <c r="F783" s="1051"/>
      <c r="G783" s="1051"/>
    </row>
    <row r="784" spans="6:7">
      <c r="F784" s="1051"/>
      <c r="G784" s="1051"/>
    </row>
    <row r="785" spans="6:7">
      <c r="F785" s="1051"/>
      <c r="G785" s="1051"/>
    </row>
    <row r="786" spans="6:7">
      <c r="F786" s="1051"/>
      <c r="G786" s="1051"/>
    </row>
    <row r="787" spans="6:7">
      <c r="F787" s="1051"/>
      <c r="G787" s="1051"/>
    </row>
    <row r="788" spans="6:7">
      <c r="F788" s="1051"/>
      <c r="G788" s="1051"/>
    </row>
    <row r="789" spans="6:7">
      <c r="F789" s="1051"/>
      <c r="G789" s="1051"/>
    </row>
    <row r="790" spans="6:7">
      <c r="F790" s="1051"/>
      <c r="G790" s="1051"/>
    </row>
    <row r="791" spans="6:7">
      <c r="F791" s="1051"/>
      <c r="G791" s="1051"/>
    </row>
    <row r="792" spans="6:7">
      <c r="F792" s="1051"/>
      <c r="G792" s="1051"/>
    </row>
    <row r="793" spans="6:7">
      <c r="F793" s="1051"/>
      <c r="G793" s="1051"/>
    </row>
    <row r="794" spans="6:7">
      <c r="F794" s="1051"/>
      <c r="G794" s="1051"/>
    </row>
    <row r="795" spans="6:7">
      <c r="F795" s="1051"/>
      <c r="G795" s="1051"/>
    </row>
    <row r="796" spans="6:7">
      <c r="F796" s="1051"/>
      <c r="G796" s="1051"/>
    </row>
    <row r="797" spans="6:7">
      <c r="F797" s="1051"/>
      <c r="G797" s="1051"/>
    </row>
    <row r="798" spans="6:7">
      <c r="F798" s="1051"/>
      <c r="G798" s="1051"/>
    </row>
    <row r="799" spans="6:7">
      <c r="F799" s="1051"/>
      <c r="G799" s="1051"/>
    </row>
    <row r="800" spans="6:7">
      <c r="F800" s="1051"/>
      <c r="G800" s="1051"/>
    </row>
    <row r="801" spans="6:7">
      <c r="F801" s="1051"/>
      <c r="G801" s="1051"/>
    </row>
    <row r="802" spans="6:7">
      <c r="F802" s="1051"/>
      <c r="G802" s="1051"/>
    </row>
    <row r="803" spans="6:7">
      <c r="F803" s="1051"/>
      <c r="G803" s="1051"/>
    </row>
    <row r="804" spans="6:7">
      <c r="F804" s="1051"/>
      <c r="G804" s="1051"/>
    </row>
    <row r="805" spans="6:7">
      <c r="F805" s="1051"/>
      <c r="G805" s="1051"/>
    </row>
    <row r="806" spans="6:7">
      <c r="F806" s="1051"/>
      <c r="G806" s="1051"/>
    </row>
    <row r="807" spans="6:7">
      <c r="F807" s="1051"/>
      <c r="G807" s="1051"/>
    </row>
    <row r="808" spans="6:7">
      <c r="F808" s="1051"/>
      <c r="G808" s="1051"/>
    </row>
    <row r="809" spans="6:7">
      <c r="F809" s="1051"/>
      <c r="G809" s="1051"/>
    </row>
    <row r="810" spans="6:7">
      <c r="F810" s="1051"/>
      <c r="G810" s="1051"/>
    </row>
    <row r="811" spans="6:7">
      <c r="F811" s="1051"/>
      <c r="G811" s="1051"/>
    </row>
    <row r="812" spans="6:7">
      <c r="F812" s="1051"/>
      <c r="G812" s="1051"/>
    </row>
    <row r="813" spans="6:7">
      <c r="F813" s="1051"/>
      <c r="G813" s="1051"/>
    </row>
    <row r="814" spans="6:7">
      <c r="F814" s="1051"/>
      <c r="G814" s="1051"/>
    </row>
    <row r="815" spans="6:7">
      <c r="F815" s="1051"/>
      <c r="G815" s="1051"/>
    </row>
    <row r="816" spans="6:7">
      <c r="F816" s="1051"/>
      <c r="G816" s="1051"/>
    </row>
    <row r="817" spans="6:7">
      <c r="F817" s="1051"/>
      <c r="G817" s="1051"/>
    </row>
    <row r="818" spans="6:7">
      <c r="F818" s="1051"/>
      <c r="G818" s="1051"/>
    </row>
    <row r="819" spans="6:7">
      <c r="F819" s="1051"/>
      <c r="G819" s="1051"/>
    </row>
    <row r="820" spans="6:7">
      <c r="F820" s="1051"/>
      <c r="G820" s="1051"/>
    </row>
    <row r="821" spans="6:7">
      <c r="F821" s="1051"/>
      <c r="G821" s="1051"/>
    </row>
    <row r="822" spans="6:7">
      <c r="F822" s="1051"/>
      <c r="G822" s="1051"/>
    </row>
    <row r="823" spans="6:7">
      <c r="F823" s="1051"/>
      <c r="G823" s="1051"/>
    </row>
    <row r="824" spans="6:7">
      <c r="F824" s="1051"/>
      <c r="G824" s="1051"/>
    </row>
    <row r="825" spans="6:7">
      <c r="F825" s="1051"/>
      <c r="G825" s="1051"/>
    </row>
    <row r="826" spans="6:7">
      <c r="F826" s="1051"/>
      <c r="G826" s="1051"/>
    </row>
    <row r="827" spans="6:7">
      <c r="F827" s="1051"/>
      <c r="G827" s="1051"/>
    </row>
    <row r="828" spans="6:7">
      <c r="F828" s="1051"/>
      <c r="G828" s="1051"/>
    </row>
    <row r="829" spans="6:7">
      <c r="F829" s="1051"/>
      <c r="G829" s="1051"/>
    </row>
    <row r="830" spans="6:7">
      <c r="F830" s="1051"/>
      <c r="G830" s="1051"/>
    </row>
    <row r="831" spans="6:7">
      <c r="F831" s="1051"/>
      <c r="G831" s="1051"/>
    </row>
    <row r="832" spans="6:7">
      <c r="F832" s="1051"/>
      <c r="G832" s="1051"/>
    </row>
    <row r="833" spans="6:7">
      <c r="F833" s="1051"/>
      <c r="G833" s="1051"/>
    </row>
    <row r="834" spans="6:7">
      <c r="F834" s="1051"/>
      <c r="G834" s="1051"/>
    </row>
    <row r="835" spans="6:7">
      <c r="F835" s="1051"/>
      <c r="G835" s="1051"/>
    </row>
    <row r="836" spans="6:7">
      <c r="F836" s="1051"/>
      <c r="G836" s="1051"/>
    </row>
    <row r="837" spans="6:7">
      <c r="F837" s="1051"/>
      <c r="G837" s="1051"/>
    </row>
    <row r="838" spans="6:7">
      <c r="F838" s="1051"/>
      <c r="G838" s="1051"/>
    </row>
    <row r="839" spans="6:7">
      <c r="F839" s="1051"/>
      <c r="G839" s="1051"/>
    </row>
    <row r="840" spans="6:7">
      <c r="F840" s="1051"/>
      <c r="G840" s="1051"/>
    </row>
    <row r="841" spans="6:7">
      <c r="F841" s="1051"/>
      <c r="G841" s="1051"/>
    </row>
    <row r="842" spans="6:7">
      <c r="F842" s="1051"/>
      <c r="G842" s="1051"/>
    </row>
    <row r="843" spans="6:7">
      <c r="F843" s="1051"/>
      <c r="G843" s="1051"/>
    </row>
    <row r="844" spans="6:7">
      <c r="F844" s="1051"/>
      <c r="G844" s="1051"/>
    </row>
    <row r="845" spans="6:7">
      <c r="F845" s="1051"/>
      <c r="G845" s="1051"/>
    </row>
    <row r="846" spans="6:7">
      <c r="F846" s="1051"/>
      <c r="G846" s="1051"/>
    </row>
    <row r="847" spans="6:7">
      <c r="F847" s="1051"/>
      <c r="G847" s="1051"/>
    </row>
    <row r="848" spans="6:7">
      <c r="F848" s="1051"/>
      <c r="G848" s="1051"/>
    </row>
    <row r="849" spans="6:7">
      <c r="F849" s="1051"/>
      <c r="G849" s="1051"/>
    </row>
    <row r="850" spans="6:7">
      <c r="F850" s="1051"/>
      <c r="G850" s="1051"/>
    </row>
    <row r="851" spans="6:7">
      <c r="F851" s="1051"/>
      <c r="G851" s="1051"/>
    </row>
    <row r="852" spans="6:7">
      <c r="F852" s="1051"/>
      <c r="G852" s="1051"/>
    </row>
    <row r="853" spans="6:7">
      <c r="F853" s="1051"/>
      <c r="G853" s="1051"/>
    </row>
    <row r="854" spans="6:7">
      <c r="F854" s="1051"/>
      <c r="G854" s="1051"/>
    </row>
    <row r="855" spans="6:7">
      <c r="F855" s="1051"/>
      <c r="G855" s="1051"/>
    </row>
    <row r="856" spans="6:7">
      <c r="F856" s="1051"/>
      <c r="G856" s="1051"/>
    </row>
    <row r="857" spans="6:7">
      <c r="F857" s="1051"/>
      <c r="G857" s="1051"/>
    </row>
    <row r="858" spans="6:7">
      <c r="F858" s="1051"/>
      <c r="G858" s="1051"/>
    </row>
    <row r="859" spans="6:7">
      <c r="F859" s="1051"/>
      <c r="G859" s="1051"/>
    </row>
    <row r="860" spans="6:7">
      <c r="F860" s="1051"/>
      <c r="G860" s="1051"/>
    </row>
    <row r="861" spans="6:7">
      <c r="F861" s="1051"/>
      <c r="G861" s="1051"/>
    </row>
    <row r="862" spans="6:7">
      <c r="F862" s="1051"/>
      <c r="G862" s="1051"/>
    </row>
    <row r="863" spans="6:7">
      <c r="F863" s="1051"/>
      <c r="G863" s="1051"/>
    </row>
    <row r="864" spans="6:7">
      <c r="F864" s="1051"/>
      <c r="G864" s="1051"/>
    </row>
    <row r="865" spans="6:7">
      <c r="F865" s="1051"/>
      <c r="G865" s="1051"/>
    </row>
    <row r="866" spans="6:7">
      <c r="F866" s="1051"/>
      <c r="G866" s="1051"/>
    </row>
    <row r="867" spans="6:7">
      <c r="F867" s="1051"/>
      <c r="G867" s="1051"/>
    </row>
    <row r="868" spans="6:7">
      <c r="F868" s="1051"/>
      <c r="G868" s="1051"/>
    </row>
    <row r="869" spans="6:7">
      <c r="F869" s="1051"/>
      <c r="G869" s="1051"/>
    </row>
    <row r="870" spans="6:7">
      <c r="F870" s="1051"/>
      <c r="G870" s="1051"/>
    </row>
    <row r="871" spans="6:7">
      <c r="F871" s="1051"/>
      <c r="G871" s="1051"/>
    </row>
    <row r="872" spans="6:7">
      <c r="F872" s="1051"/>
      <c r="G872" s="1051"/>
    </row>
    <row r="873" spans="6:7">
      <c r="F873" s="1051"/>
      <c r="G873" s="1051"/>
    </row>
    <row r="874" spans="6:7">
      <c r="F874" s="1051"/>
      <c r="G874" s="1051"/>
    </row>
    <row r="875" spans="6:7">
      <c r="F875" s="1051"/>
      <c r="G875" s="1051"/>
    </row>
    <row r="876" spans="6:7">
      <c r="F876" s="1051"/>
      <c r="G876" s="1051"/>
    </row>
    <row r="877" spans="6:7">
      <c r="F877" s="1051"/>
      <c r="G877" s="1051"/>
    </row>
    <row r="878" spans="6:7">
      <c r="F878" s="1051"/>
      <c r="G878" s="1051"/>
    </row>
    <row r="879" spans="6:7">
      <c r="F879" s="1051"/>
      <c r="G879" s="1051"/>
    </row>
    <row r="880" spans="6:7">
      <c r="F880" s="1051"/>
      <c r="G880" s="1051"/>
    </row>
    <row r="881" spans="6:7">
      <c r="F881" s="1051"/>
      <c r="G881" s="1051"/>
    </row>
    <row r="882" spans="6:7">
      <c r="F882" s="1051"/>
      <c r="G882" s="1051"/>
    </row>
    <row r="883" spans="6:7">
      <c r="F883" s="1051"/>
      <c r="G883" s="1051"/>
    </row>
    <row r="884" spans="6:7">
      <c r="F884" s="1051"/>
      <c r="G884" s="1051"/>
    </row>
    <row r="885" spans="6:7">
      <c r="F885" s="1051"/>
      <c r="G885" s="1051"/>
    </row>
    <row r="886" spans="6:7">
      <c r="F886" s="1051"/>
      <c r="G886" s="1051"/>
    </row>
    <row r="887" spans="6:7">
      <c r="F887" s="1051"/>
      <c r="G887" s="1051"/>
    </row>
    <row r="888" spans="6:7">
      <c r="F888" s="1051"/>
      <c r="G888" s="1051"/>
    </row>
    <row r="889" spans="6:7">
      <c r="F889" s="1051"/>
      <c r="G889" s="1051"/>
    </row>
    <row r="890" spans="6:7">
      <c r="F890" s="1051"/>
      <c r="G890" s="1051"/>
    </row>
    <row r="891" spans="6:7">
      <c r="F891" s="1051"/>
      <c r="G891" s="1051"/>
    </row>
    <row r="892" spans="6:7">
      <c r="F892" s="1051"/>
      <c r="G892" s="1051"/>
    </row>
    <row r="893" spans="6:7">
      <c r="F893" s="1051"/>
      <c r="G893" s="1051"/>
    </row>
    <row r="894" spans="6:7">
      <c r="F894" s="1051"/>
      <c r="G894" s="1051"/>
    </row>
    <row r="895" spans="6:7">
      <c r="F895" s="1051"/>
      <c r="G895" s="1051"/>
    </row>
    <row r="896" spans="6:7">
      <c r="F896" s="1051"/>
      <c r="G896" s="1051"/>
    </row>
    <row r="897" spans="6:7">
      <c r="F897" s="1051"/>
      <c r="G897" s="1051"/>
    </row>
    <row r="898" spans="6:7">
      <c r="F898" s="1051"/>
      <c r="G898" s="1051"/>
    </row>
    <row r="899" spans="6:7">
      <c r="F899" s="1051"/>
      <c r="G899" s="1051"/>
    </row>
    <row r="900" spans="6:7">
      <c r="F900" s="1051"/>
      <c r="G900" s="1051"/>
    </row>
    <row r="901" spans="6:7">
      <c r="F901" s="1051"/>
      <c r="G901" s="1051"/>
    </row>
    <row r="902" spans="6:7">
      <c r="F902" s="1051"/>
      <c r="G902" s="1051"/>
    </row>
    <row r="903" spans="6:7">
      <c r="F903" s="1051"/>
      <c r="G903" s="1051"/>
    </row>
    <row r="904" spans="6:7">
      <c r="F904" s="1051"/>
      <c r="G904" s="1051"/>
    </row>
    <row r="905" spans="6:7">
      <c r="F905" s="1051"/>
      <c r="G905" s="1051"/>
    </row>
    <row r="906" spans="6:7">
      <c r="F906" s="1051"/>
      <c r="G906" s="1051"/>
    </row>
    <row r="907" spans="6:7">
      <c r="F907" s="1051"/>
      <c r="G907" s="1051"/>
    </row>
    <row r="908" spans="6:7">
      <c r="F908" s="1051"/>
      <c r="G908" s="1051"/>
    </row>
    <row r="909" spans="6:7">
      <c r="F909" s="1051"/>
      <c r="G909" s="1051"/>
    </row>
    <row r="910" spans="6:7">
      <c r="F910" s="1051"/>
      <c r="G910" s="1051"/>
    </row>
    <row r="911" spans="6:7">
      <c r="F911" s="1051"/>
      <c r="G911" s="1051"/>
    </row>
    <row r="912" spans="6:7">
      <c r="F912" s="1051"/>
      <c r="G912" s="1051"/>
    </row>
    <row r="913" spans="6:7">
      <c r="F913" s="1051"/>
      <c r="G913" s="1051"/>
    </row>
    <row r="914" spans="6:7">
      <c r="F914" s="1051"/>
      <c r="G914" s="1051"/>
    </row>
    <row r="915" spans="6:7">
      <c r="F915" s="1051"/>
      <c r="G915" s="1051"/>
    </row>
    <row r="916" spans="6:7">
      <c r="F916" s="1051"/>
      <c r="G916" s="1051"/>
    </row>
    <row r="917" spans="6:7">
      <c r="F917" s="1051"/>
      <c r="G917" s="1051"/>
    </row>
    <row r="918" spans="6:7">
      <c r="F918" s="1051"/>
      <c r="G918" s="1051"/>
    </row>
    <row r="919" spans="6:7">
      <c r="F919" s="1051"/>
      <c r="G919" s="1051"/>
    </row>
    <row r="920" spans="6:7">
      <c r="F920" s="1051"/>
      <c r="G920" s="1051"/>
    </row>
    <row r="921" spans="6:7">
      <c r="F921" s="1051"/>
      <c r="G921" s="1051"/>
    </row>
    <row r="922" spans="6:7">
      <c r="F922" s="1051"/>
      <c r="G922" s="1051"/>
    </row>
    <row r="923" spans="6:7">
      <c r="F923" s="1051"/>
      <c r="G923" s="1051"/>
    </row>
    <row r="924" spans="6:7">
      <c r="F924" s="1051"/>
      <c r="G924" s="1051"/>
    </row>
    <row r="925" spans="6:7">
      <c r="F925" s="1051"/>
      <c r="G925" s="1051"/>
    </row>
    <row r="926" spans="6:7">
      <c r="F926" s="1051"/>
      <c r="G926" s="1051"/>
    </row>
    <row r="927" spans="6:7">
      <c r="F927" s="1051"/>
      <c r="G927" s="1051"/>
    </row>
    <row r="928" spans="6:7">
      <c r="F928" s="1051"/>
      <c r="G928" s="1051"/>
    </row>
    <row r="929" spans="6:7">
      <c r="F929" s="1051"/>
      <c r="G929" s="1051"/>
    </row>
    <row r="930" spans="6:7">
      <c r="F930" s="1051"/>
      <c r="G930" s="1051"/>
    </row>
    <row r="931" spans="6:7">
      <c r="F931" s="1051"/>
      <c r="G931" s="1051"/>
    </row>
    <row r="932" spans="6:7">
      <c r="F932" s="1051"/>
      <c r="G932" s="1051"/>
    </row>
    <row r="933" spans="6:7">
      <c r="F933" s="1051"/>
      <c r="G933" s="1051"/>
    </row>
    <row r="934" spans="6:7">
      <c r="F934" s="1051"/>
      <c r="G934" s="1051"/>
    </row>
    <row r="935" spans="6:7">
      <c r="F935" s="1051"/>
      <c r="G935" s="1051"/>
    </row>
    <row r="936" spans="6:7">
      <c r="F936" s="1051"/>
      <c r="G936" s="1051"/>
    </row>
    <row r="937" spans="6:7">
      <c r="F937" s="1051"/>
      <c r="G937" s="1051"/>
    </row>
    <row r="938" spans="6:7">
      <c r="F938" s="1051"/>
      <c r="G938" s="1051"/>
    </row>
    <row r="939" spans="6:7">
      <c r="F939" s="1051"/>
      <c r="G939" s="1051"/>
    </row>
    <row r="940" spans="6:7">
      <c r="F940" s="1051"/>
      <c r="G940" s="1051"/>
    </row>
    <row r="941" spans="6:7">
      <c r="F941" s="1051"/>
      <c r="G941" s="1051"/>
    </row>
    <row r="942" spans="6:7">
      <c r="F942" s="1051"/>
      <c r="G942" s="1051"/>
    </row>
    <row r="943" spans="6:7">
      <c r="F943" s="1051"/>
      <c r="G943" s="1051"/>
    </row>
    <row r="944" spans="6:7">
      <c r="F944" s="1051"/>
      <c r="G944" s="1051"/>
    </row>
    <row r="945" spans="6:7">
      <c r="F945" s="1051"/>
      <c r="G945" s="1051"/>
    </row>
    <row r="946" spans="6:7">
      <c r="F946" s="1051"/>
      <c r="G946" s="1051"/>
    </row>
    <row r="947" spans="6:7">
      <c r="F947" s="1051"/>
      <c r="G947" s="1051"/>
    </row>
    <row r="948" spans="6:7">
      <c r="F948" s="1051"/>
      <c r="G948" s="1051"/>
    </row>
    <row r="949" spans="6:7">
      <c r="F949" s="1051"/>
      <c r="G949" s="1051"/>
    </row>
    <row r="950" spans="6:7">
      <c r="F950" s="1051"/>
      <c r="G950" s="1051"/>
    </row>
    <row r="951" spans="6:7">
      <c r="F951" s="1051"/>
      <c r="G951" s="1051"/>
    </row>
    <row r="952" spans="6:7">
      <c r="F952" s="1051"/>
      <c r="G952" s="1051"/>
    </row>
    <row r="953" spans="6:7">
      <c r="F953" s="1051"/>
      <c r="G953" s="1051"/>
    </row>
    <row r="954" spans="6:7">
      <c r="F954" s="1051"/>
      <c r="G954" s="1051"/>
    </row>
    <row r="955" spans="6:7">
      <c r="F955" s="1051"/>
      <c r="G955" s="1051"/>
    </row>
    <row r="956" spans="6:7">
      <c r="F956" s="1051"/>
      <c r="G956" s="1051"/>
    </row>
    <row r="957" spans="6:7">
      <c r="F957" s="1051"/>
      <c r="G957" s="1051"/>
    </row>
    <row r="958" spans="6:7">
      <c r="F958" s="1051"/>
      <c r="G958" s="1051"/>
    </row>
    <row r="959" spans="6:7">
      <c r="F959" s="1051"/>
      <c r="G959" s="1051"/>
    </row>
    <row r="960" spans="6:7">
      <c r="F960" s="1051"/>
      <c r="G960" s="1051"/>
    </row>
    <row r="961" spans="6:7">
      <c r="F961" s="1051"/>
      <c r="G961" s="1051"/>
    </row>
    <row r="962" spans="6:7">
      <c r="F962" s="1051"/>
      <c r="G962" s="1051"/>
    </row>
    <row r="963" spans="6:7">
      <c r="F963" s="1051"/>
      <c r="G963" s="1051"/>
    </row>
    <row r="964" spans="6:7">
      <c r="F964" s="1051"/>
      <c r="G964" s="1051"/>
    </row>
    <row r="965" spans="6:7">
      <c r="F965" s="1051"/>
      <c r="G965" s="1051"/>
    </row>
    <row r="966" spans="6:7">
      <c r="F966" s="1051"/>
      <c r="G966" s="1051"/>
    </row>
    <row r="967" spans="6:7">
      <c r="F967" s="1051"/>
      <c r="G967" s="1051"/>
    </row>
    <row r="968" spans="6:7">
      <c r="F968" s="1051"/>
      <c r="G968" s="1051"/>
    </row>
    <row r="969" spans="6:7">
      <c r="F969" s="1051"/>
      <c r="G969" s="1051"/>
    </row>
    <row r="970" spans="6:7">
      <c r="F970" s="1051"/>
      <c r="G970" s="1051"/>
    </row>
    <row r="971" spans="6:7">
      <c r="F971" s="1051"/>
      <c r="G971" s="1051"/>
    </row>
    <row r="972" spans="6:7">
      <c r="F972" s="1051"/>
      <c r="G972" s="1051"/>
    </row>
    <row r="973" spans="6:7">
      <c r="F973" s="1051"/>
      <c r="G973" s="1051"/>
    </row>
    <row r="974" spans="6:7">
      <c r="F974" s="1051"/>
      <c r="G974" s="1051"/>
    </row>
    <row r="975" spans="6:7">
      <c r="F975" s="1051"/>
      <c r="G975" s="1051"/>
    </row>
    <row r="976" spans="6:7">
      <c r="F976" s="1051"/>
      <c r="G976" s="1051"/>
    </row>
    <row r="977" spans="6:7">
      <c r="F977" s="1051"/>
      <c r="G977" s="1051"/>
    </row>
    <row r="978" spans="6:7">
      <c r="F978" s="1051"/>
      <c r="G978" s="1051"/>
    </row>
    <row r="979" spans="6:7">
      <c r="F979" s="1051"/>
      <c r="G979" s="1051"/>
    </row>
    <row r="980" spans="6:7">
      <c r="F980" s="1051"/>
      <c r="G980" s="1051"/>
    </row>
    <row r="981" spans="6:7">
      <c r="F981" s="1051"/>
      <c r="G981" s="1051"/>
    </row>
    <row r="982" spans="6:7">
      <c r="F982" s="1051"/>
      <c r="G982" s="1051"/>
    </row>
    <row r="983" spans="6:7">
      <c r="F983" s="1051"/>
      <c r="G983" s="1051"/>
    </row>
    <row r="984" spans="6:7">
      <c r="F984" s="1051"/>
      <c r="G984" s="1051"/>
    </row>
    <row r="985" spans="6:7">
      <c r="F985" s="1051"/>
      <c r="G985" s="1051"/>
    </row>
    <row r="986" spans="6:7">
      <c r="F986" s="1051"/>
      <c r="G986" s="1051"/>
    </row>
    <row r="987" spans="6:7">
      <c r="F987" s="1051"/>
      <c r="G987" s="1051"/>
    </row>
    <row r="988" spans="6:7">
      <c r="F988" s="1051"/>
      <c r="G988" s="1051"/>
    </row>
    <row r="989" spans="6:7">
      <c r="F989" s="1051"/>
      <c r="G989" s="1051"/>
    </row>
    <row r="990" spans="6:7">
      <c r="F990" s="1051"/>
      <c r="G990" s="1051"/>
    </row>
    <row r="991" spans="6:7">
      <c r="F991" s="1051"/>
      <c r="G991" s="1051"/>
    </row>
    <row r="992" spans="6:7">
      <c r="F992" s="1051"/>
      <c r="G992" s="1051"/>
    </row>
    <row r="993" spans="6:7">
      <c r="F993" s="1051"/>
      <c r="G993" s="1051"/>
    </row>
    <row r="994" spans="6:7">
      <c r="F994" s="1051"/>
      <c r="G994" s="1051"/>
    </row>
    <row r="995" spans="6:7">
      <c r="F995" s="1051"/>
      <c r="G995" s="1051"/>
    </row>
    <row r="996" spans="6:7">
      <c r="F996" s="1051"/>
      <c r="G996" s="1051"/>
    </row>
    <row r="997" spans="6:7">
      <c r="F997" s="1051"/>
      <c r="G997" s="1051"/>
    </row>
    <row r="998" spans="6:7">
      <c r="F998" s="1051"/>
      <c r="G998" s="1051"/>
    </row>
    <row r="999" spans="6:7">
      <c r="F999" s="1051"/>
      <c r="G999" s="1051"/>
    </row>
    <row r="1000" spans="6:7">
      <c r="F1000" s="1051"/>
      <c r="G1000" s="1051"/>
    </row>
    <row r="1001" spans="6:7">
      <c r="F1001" s="1051"/>
      <c r="G1001" s="1051"/>
    </row>
    <row r="1002" spans="6:7">
      <c r="F1002" s="1051"/>
      <c r="G1002" s="1051"/>
    </row>
    <row r="1003" spans="6:7">
      <c r="F1003" s="1051"/>
      <c r="G1003" s="1051"/>
    </row>
    <row r="1004" spans="6:7">
      <c r="F1004" s="1051"/>
      <c r="G1004" s="1051"/>
    </row>
    <row r="1005" spans="6:7">
      <c r="F1005" s="1051"/>
      <c r="G1005" s="1051"/>
    </row>
    <row r="1006" spans="6:7">
      <c r="F1006" s="1051"/>
      <c r="G1006" s="1051"/>
    </row>
    <row r="1007" spans="6:7">
      <c r="F1007" s="1051"/>
      <c r="G1007" s="1051"/>
    </row>
    <row r="1008" spans="6:7">
      <c r="F1008" s="1051"/>
      <c r="G1008" s="1051"/>
    </row>
    <row r="1009" spans="6:7">
      <c r="F1009" s="1051"/>
      <c r="G1009" s="1051"/>
    </row>
    <row r="1010" spans="6:7">
      <c r="F1010" s="1051"/>
      <c r="G1010" s="1051"/>
    </row>
    <row r="1011" spans="6:7">
      <c r="F1011" s="1051"/>
      <c r="G1011" s="1051"/>
    </row>
    <row r="1012" spans="6:7">
      <c r="F1012" s="1051"/>
      <c r="G1012" s="1051"/>
    </row>
    <row r="1013" spans="6:7">
      <c r="F1013" s="1051"/>
      <c r="G1013" s="1051"/>
    </row>
    <row r="1014" spans="6:7">
      <c r="F1014" s="1051"/>
      <c r="G1014" s="1051"/>
    </row>
    <row r="1015" spans="6:7">
      <c r="F1015" s="1051"/>
      <c r="G1015" s="1051"/>
    </row>
    <row r="1016" spans="6:7">
      <c r="F1016" s="1051"/>
      <c r="G1016" s="1051"/>
    </row>
    <row r="1017" spans="6:7">
      <c r="F1017" s="1051"/>
      <c r="G1017" s="1051"/>
    </row>
    <row r="1018" spans="6:7">
      <c r="F1018" s="1051"/>
      <c r="G1018" s="1051"/>
    </row>
    <row r="1019" spans="6:7">
      <c r="F1019" s="1051"/>
      <c r="G1019" s="1051"/>
    </row>
    <row r="1020" spans="6:7">
      <c r="F1020" s="1051"/>
      <c r="G1020" s="1051"/>
    </row>
    <row r="1021" spans="6:7">
      <c r="F1021" s="1051"/>
      <c r="G1021" s="1051"/>
    </row>
    <row r="1022" spans="6:7">
      <c r="F1022" s="1051"/>
      <c r="G1022" s="1051"/>
    </row>
    <row r="1023" spans="6:7">
      <c r="F1023" s="1051"/>
      <c r="G1023" s="1051"/>
    </row>
    <row r="1024" spans="6:7">
      <c r="F1024" s="1051"/>
      <c r="G1024" s="1051"/>
    </row>
    <row r="1025" spans="6:7">
      <c r="F1025" s="1051"/>
      <c r="G1025" s="1051"/>
    </row>
    <row r="1026" spans="6:7">
      <c r="F1026" s="1051"/>
      <c r="G1026" s="1051"/>
    </row>
    <row r="1027" spans="6:7">
      <c r="F1027" s="1051"/>
      <c r="G1027" s="1051"/>
    </row>
    <row r="1028" spans="6:7">
      <c r="F1028" s="1051"/>
      <c r="G1028" s="105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2A3F7-9F67-4B61-911D-4FDB3D52C8C8}">
  <sheetPr>
    <tabColor theme="4"/>
  </sheetPr>
  <dimension ref="A1:W22"/>
  <sheetViews>
    <sheetView topLeftCell="Q1" zoomScale="90" zoomScaleNormal="90" workbookViewId="0">
      <selection activeCell="V21" sqref="V21"/>
    </sheetView>
  </sheetViews>
  <sheetFormatPr defaultColWidth="13.25" defaultRowHeight="15.75" customHeight="1"/>
  <cols>
    <col min="1" max="1" width="13.25" style="1055"/>
    <col min="2" max="8" width="0" style="1055" hidden="1" customWidth="1"/>
    <col min="9" max="19" width="13.25" style="1055"/>
    <col min="20" max="20" width="17.375" style="1055" customWidth="1"/>
    <col min="21" max="21" width="16.625" style="1055" customWidth="1"/>
    <col min="22" max="22" width="19.875" style="1055" customWidth="1"/>
    <col min="23" max="23" width="20.625" style="1055" customWidth="1"/>
    <col min="24" max="16384" width="13.25" style="1055"/>
  </cols>
  <sheetData>
    <row r="1" spans="1:23" ht="11.25">
      <c r="A1" s="1053" t="s">
        <v>692</v>
      </c>
      <c r="B1" s="1053" t="s">
        <v>4181</v>
      </c>
      <c r="C1" s="1053"/>
      <c r="D1" s="1053"/>
      <c r="E1" s="1053"/>
      <c r="F1" s="1053"/>
      <c r="G1" s="1053"/>
      <c r="H1" s="1053"/>
      <c r="I1" s="1053"/>
      <c r="J1" s="1054" t="s">
        <v>1071</v>
      </c>
      <c r="K1" s="1053"/>
      <c r="L1" s="1053"/>
      <c r="M1" s="1053"/>
      <c r="N1" s="1053"/>
      <c r="O1" s="1053"/>
      <c r="P1" s="1053"/>
    </row>
    <row r="2" spans="1:23" ht="33" customHeight="1">
      <c r="A2" s="1056" t="s">
        <v>84</v>
      </c>
      <c r="B2" s="1081" t="s">
        <v>4182</v>
      </c>
      <c r="C2" s="1081" t="s">
        <v>4183</v>
      </c>
      <c r="D2" s="1081" t="s">
        <v>4184</v>
      </c>
      <c r="E2" s="1081" t="s">
        <v>4185</v>
      </c>
      <c r="F2" s="1081" t="s">
        <v>4186</v>
      </c>
      <c r="G2" s="1081" t="s">
        <v>4187</v>
      </c>
      <c r="H2" s="1081" t="s">
        <v>4188</v>
      </c>
      <c r="I2" s="1063"/>
      <c r="J2" s="1081" t="s">
        <v>4182</v>
      </c>
      <c r="K2" s="1081" t="s">
        <v>4183</v>
      </c>
      <c r="L2" s="1081" t="s">
        <v>4184</v>
      </c>
      <c r="M2" s="1081" t="s">
        <v>4185</v>
      </c>
      <c r="N2" s="1081" t="s">
        <v>4189</v>
      </c>
      <c r="O2" s="1081" t="s">
        <v>4186</v>
      </c>
      <c r="P2" s="1081" t="s">
        <v>4190</v>
      </c>
      <c r="Q2" s="1081" t="s">
        <v>4191</v>
      </c>
      <c r="R2" s="1081" t="s">
        <v>4192</v>
      </c>
      <c r="T2" s="1082" t="s">
        <v>4193</v>
      </c>
      <c r="U2" s="1082" t="s">
        <v>4194</v>
      </c>
      <c r="V2" s="1082" t="s">
        <v>4195</v>
      </c>
      <c r="W2" s="1082" t="s">
        <v>4196</v>
      </c>
    </row>
    <row r="3" spans="1:23" ht="32.25" customHeight="1">
      <c r="B3" s="1081" t="s">
        <v>4197</v>
      </c>
      <c r="C3" s="1081" t="s">
        <v>4198</v>
      </c>
      <c r="D3" s="1081" t="s">
        <v>4199</v>
      </c>
      <c r="E3" s="1081" t="s">
        <v>4200</v>
      </c>
      <c r="F3" s="1081" t="s">
        <v>4201</v>
      </c>
      <c r="G3" s="1081" t="s">
        <v>4202</v>
      </c>
      <c r="H3" s="1081" t="s">
        <v>4203</v>
      </c>
      <c r="I3" s="1063"/>
      <c r="J3" s="1081" t="s">
        <v>4197</v>
      </c>
      <c r="K3" s="1081" t="s">
        <v>4198</v>
      </c>
      <c r="L3" s="1081" t="s">
        <v>4199</v>
      </c>
      <c r="M3" s="1081" t="s">
        <v>4200</v>
      </c>
      <c r="N3" s="1081" t="s">
        <v>4204</v>
      </c>
      <c r="O3" s="1081" t="s">
        <v>4201</v>
      </c>
      <c r="P3" s="1081" t="s">
        <v>4205</v>
      </c>
      <c r="Q3" s="1081" t="s">
        <v>4206</v>
      </c>
      <c r="R3" s="1081" t="s">
        <v>4207</v>
      </c>
      <c r="T3" s="1082" t="s">
        <v>4208</v>
      </c>
      <c r="U3" s="1082" t="s">
        <v>4209</v>
      </c>
      <c r="V3" s="1082" t="s">
        <v>4210</v>
      </c>
      <c r="W3" s="1082" t="s">
        <v>4211</v>
      </c>
    </row>
    <row r="4" spans="1:23" ht="33" customHeight="1">
      <c r="B4" s="1081" t="s">
        <v>4212</v>
      </c>
      <c r="C4" s="1081" t="s">
        <v>4213</v>
      </c>
      <c r="D4" s="1081" t="s">
        <v>4214</v>
      </c>
      <c r="E4" s="1081" t="s">
        <v>4215</v>
      </c>
      <c r="F4" s="1081" t="s">
        <v>4216</v>
      </c>
      <c r="G4" s="1081" t="s">
        <v>4217</v>
      </c>
      <c r="H4" s="1081" t="s">
        <v>4192</v>
      </c>
      <c r="I4" s="1063"/>
      <c r="J4" s="1081" t="s">
        <v>4212</v>
      </c>
      <c r="K4" s="1081" t="s">
        <v>4213</v>
      </c>
      <c r="L4" s="1081" t="s">
        <v>4214</v>
      </c>
      <c r="M4" s="1081" t="s">
        <v>4215</v>
      </c>
      <c r="N4" s="1081" t="s">
        <v>4218</v>
      </c>
      <c r="O4" s="1081" t="s">
        <v>4216</v>
      </c>
      <c r="P4" s="1081" t="s">
        <v>4187</v>
      </c>
      <c r="Q4" s="1081" t="s">
        <v>4219</v>
      </c>
      <c r="R4" s="1081" t="s">
        <v>4220</v>
      </c>
      <c r="T4" s="1082" t="s">
        <v>4221</v>
      </c>
      <c r="U4" s="1082" t="s">
        <v>4222</v>
      </c>
      <c r="V4" s="1082" t="s">
        <v>4223</v>
      </c>
      <c r="W4" s="1082" t="s">
        <v>4224</v>
      </c>
    </row>
    <row r="5" spans="1:23" ht="32.25" customHeight="1">
      <c r="B5" s="1081" t="s">
        <v>4225</v>
      </c>
      <c r="C5" s="1081" t="s">
        <v>4226</v>
      </c>
      <c r="D5" s="1081" t="s">
        <v>4227</v>
      </c>
      <c r="E5" s="1081" t="s">
        <v>4228</v>
      </c>
      <c r="F5" s="1081" t="s">
        <v>4229</v>
      </c>
      <c r="G5" s="1081" t="s">
        <v>4230</v>
      </c>
      <c r="H5" s="1081" t="s">
        <v>4207</v>
      </c>
      <c r="I5" s="1063"/>
      <c r="J5" s="1081" t="s">
        <v>4225</v>
      </c>
      <c r="K5" s="1081" t="s">
        <v>4226</v>
      </c>
      <c r="L5" s="1081" t="s">
        <v>4227</v>
      </c>
      <c r="M5" s="1081" t="s">
        <v>4228</v>
      </c>
      <c r="N5" s="1081" t="s">
        <v>4231</v>
      </c>
      <c r="O5" s="1081" t="s">
        <v>4229</v>
      </c>
      <c r="P5" s="1081" t="s">
        <v>4202</v>
      </c>
      <c r="Q5" s="1081" t="s">
        <v>4232</v>
      </c>
      <c r="R5" s="1081" t="s">
        <v>4233</v>
      </c>
      <c r="T5" s="1082" t="s">
        <v>4234</v>
      </c>
      <c r="U5" s="1082" t="s">
        <v>4235</v>
      </c>
      <c r="V5" s="1082" t="s">
        <v>4223</v>
      </c>
      <c r="W5" s="1082" t="s">
        <v>4236</v>
      </c>
    </row>
    <row r="6" spans="1:23" ht="32.25" customHeight="1">
      <c r="B6" s="1081" t="s">
        <v>4237</v>
      </c>
      <c r="C6" s="1081" t="s">
        <v>4238</v>
      </c>
      <c r="D6" s="1081" t="s">
        <v>4239</v>
      </c>
      <c r="E6" s="1081" t="s">
        <v>4189</v>
      </c>
      <c r="F6" s="1081" t="s">
        <v>4240</v>
      </c>
      <c r="G6" s="1081" t="s">
        <v>4191</v>
      </c>
      <c r="H6" s="1081" t="s">
        <v>4220</v>
      </c>
      <c r="I6" s="1063"/>
      <c r="J6" s="1081" t="s">
        <v>4237</v>
      </c>
      <c r="K6" s="1081" t="s">
        <v>4238</v>
      </c>
      <c r="L6" s="1081" t="s">
        <v>4239</v>
      </c>
      <c r="M6" s="1083"/>
      <c r="N6" s="1083"/>
      <c r="O6" s="1081" t="s">
        <v>4240</v>
      </c>
      <c r="P6" s="1081" t="s">
        <v>4217</v>
      </c>
      <c r="Q6" s="1081" t="s">
        <v>4241</v>
      </c>
      <c r="R6" s="1081" t="s">
        <v>4242</v>
      </c>
      <c r="T6" s="1082" t="s">
        <v>4243</v>
      </c>
      <c r="U6" s="1082" t="s">
        <v>4244</v>
      </c>
      <c r="V6" s="1082" t="s">
        <v>4245</v>
      </c>
      <c r="W6" s="1082" t="s">
        <v>4246</v>
      </c>
    </row>
    <row r="7" spans="1:23" ht="32.25" customHeight="1">
      <c r="B7" s="1081" t="s">
        <v>4247</v>
      </c>
      <c r="C7" s="1081" t="s">
        <v>4248</v>
      </c>
      <c r="D7" s="1081" t="s">
        <v>4249</v>
      </c>
      <c r="E7" s="1081" t="s">
        <v>4204</v>
      </c>
      <c r="F7" s="1081" t="s">
        <v>4250</v>
      </c>
      <c r="G7" s="1081" t="s">
        <v>4206</v>
      </c>
      <c r="H7" s="1081" t="s">
        <v>4233</v>
      </c>
      <c r="I7" s="1063"/>
      <c r="J7" s="1081" t="s">
        <v>4247</v>
      </c>
      <c r="K7" s="1081" t="s">
        <v>4248</v>
      </c>
      <c r="L7" s="1081" t="s">
        <v>4249</v>
      </c>
      <c r="M7" s="1083"/>
      <c r="N7" s="1083"/>
      <c r="O7" s="1081" t="s">
        <v>4250</v>
      </c>
      <c r="P7" s="1081" t="s">
        <v>4230</v>
      </c>
      <c r="Q7" s="1081" t="s">
        <v>4188</v>
      </c>
      <c r="R7" s="1081" t="s">
        <v>4251</v>
      </c>
      <c r="T7" s="1082" t="s">
        <v>4252</v>
      </c>
      <c r="U7" s="1082" t="s">
        <v>4253</v>
      </c>
      <c r="V7" s="1082" t="s">
        <v>4245</v>
      </c>
    </row>
    <row r="8" spans="1:23" ht="32.25" customHeight="1">
      <c r="B8" s="1084"/>
      <c r="C8" s="1081" t="s">
        <v>4254</v>
      </c>
      <c r="D8" s="1063"/>
      <c r="E8" s="1081" t="s">
        <v>4218</v>
      </c>
      <c r="F8" s="1081" t="s">
        <v>4255</v>
      </c>
      <c r="G8" s="1081" t="s">
        <v>4219</v>
      </c>
      <c r="H8" s="1081" t="s">
        <v>4242</v>
      </c>
      <c r="I8" s="1063"/>
      <c r="J8" s="1063"/>
      <c r="K8" s="1081" t="s">
        <v>4254</v>
      </c>
      <c r="L8" s="1083"/>
      <c r="M8" s="1083"/>
      <c r="N8" s="1083"/>
      <c r="O8" s="1081" t="s">
        <v>4255</v>
      </c>
      <c r="P8" s="1083"/>
      <c r="Q8" s="1081" t="s">
        <v>4203</v>
      </c>
      <c r="T8" s="1082" t="s">
        <v>4252</v>
      </c>
    </row>
    <row r="9" spans="1:23" ht="32.25" customHeight="1">
      <c r="B9" s="1084"/>
      <c r="C9" s="1081" t="s">
        <v>4256</v>
      </c>
      <c r="D9" s="1063"/>
      <c r="E9" s="1081" t="s">
        <v>4231</v>
      </c>
      <c r="F9" s="1081" t="s">
        <v>4190</v>
      </c>
      <c r="G9" s="1081" t="s">
        <v>4232</v>
      </c>
      <c r="H9" s="1081" t="s">
        <v>4251</v>
      </c>
      <c r="I9" s="1063"/>
      <c r="J9" s="1063"/>
      <c r="K9" s="1081" t="s">
        <v>4256</v>
      </c>
      <c r="L9" s="1083"/>
      <c r="M9" s="1083"/>
      <c r="N9" s="1083"/>
      <c r="O9" s="1083"/>
      <c r="P9" s="1083"/>
    </row>
    <row r="10" spans="1:23" ht="32.25" customHeight="1">
      <c r="B10" s="1063"/>
      <c r="C10" s="1063"/>
      <c r="D10" s="1063"/>
      <c r="E10" s="1085"/>
      <c r="F10" s="1081" t="s">
        <v>4205</v>
      </c>
      <c r="G10" s="1081" t="s">
        <v>4241</v>
      </c>
      <c r="H10" s="1063"/>
      <c r="I10" s="1063"/>
      <c r="J10" s="1063"/>
      <c r="K10" s="1063"/>
    </row>
    <row r="11" spans="1:23" ht="15" customHeight="1">
      <c r="A11" s="1055">
        <f>SUM(B11:H11)</f>
        <v>54</v>
      </c>
      <c r="B11" s="1003">
        <v>6</v>
      </c>
      <c r="C11" s="1003">
        <v>8</v>
      </c>
      <c r="D11" s="1003">
        <v>6</v>
      </c>
      <c r="E11" s="1086">
        <v>8</v>
      </c>
      <c r="F11" s="1003">
        <v>9</v>
      </c>
      <c r="G11" s="1003">
        <v>9</v>
      </c>
      <c r="H11" s="1003">
        <v>8</v>
      </c>
      <c r="I11" s="1087">
        <f>SUM(J11:R11)</f>
        <v>54</v>
      </c>
      <c r="J11" s="1055">
        <v>6</v>
      </c>
      <c r="K11" s="1055">
        <v>8</v>
      </c>
      <c r="L11" s="1055">
        <v>6</v>
      </c>
      <c r="M11" s="1055">
        <v>4</v>
      </c>
      <c r="N11" s="1055">
        <v>4</v>
      </c>
      <c r="O11" s="1055">
        <v>7</v>
      </c>
      <c r="P11" s="1055">
        <v>6</v>
      </c>
      <c r="Q11" s="1055">
        <v>7</v>
      </c>
      <c r="R11" s="1055">
        <v>6</v>
      </c>
    </row>
    <row r="12" spans="1:23" s="1088" customFormat="1" ht="13.35" customHeight="1">
      <c r="A12" s="1065" t="s">
        <v>4257</v>
      </c>
      <c r="B12" s="1066" t="s">
        <v>1042</v>
      </c>
      <c r="C12" s="1066" t="s">
        <v>1042</v>
      </c>
      <c r="D12" s="1066" t="s">
        <v>1042</v>
      </c>
      <c r="E12" s="1066" t="s">
        <v>1042</v>
      </c>
      <c r="F12" s="1066" t="s">
        <v>1042</v>
      </c>
      <c r="G12" s="1066" t="s">
        <v>1042</v>
      </c>
      <c r="H12" s="1066" t="s">
        <v>1042</v>
      </c>
      <c r="J12" s="1065">
        <v>39</v>
      </c>
      <c r="K12" s="1065">
        <v>46</v>
      </c>
      <c r="L12" s="1065">
        <v>3</v>
      </c>
      <c r="M12" s="1065">
        <v>4</v>
      </c>
      <c r="N12" s="1065">
        <v>5</v>
      </c>
      <c r="O12" s="1065">
        <v>11</v>
      </c>
      <c r="P12" s="1065">
        <v>16</v>
      </c>
      <c r="Q12" s="1065">
        <v>17</v>
      </c>
      <c r="R12" s="1065">
        <v>21</v>
      </c>
    </row>
    <row r="13" spans="1:23" ht="42.95" customHeight="1">
      <c r="A13" s="1053" t="s">
        <v>1824</v>
      </c>
      <c r="B13" s="1053" t="s">
        <v>4258</v>
      </c>
      <c r="C13" s="1053"/>
    </row>
    <row r="14" spans="1:23" ht="42.95" customHeight="1">
      <c r="A14" s="1056" t="s">
        <v>4259</v>
      </c>
      <c r="B14" s="1089" t="s">
        <v>4260</v>
      </c>
      <c r="C14" s="1090" t="s">
        <v>4261</v>
      </c>
      <c r="J14" s="1089" t="s">
        <v>4260</v>
      </c>
    </row>
    <row r="15" spans="1:23" ht="42.95" customHeight="1">
      <c r="B15" s="1089" t="s">
        <v>4262</v>
      </c>
      <c r="C15" s="1090" t="s">
        <v>4263</v>
      </c>
      <c r="J15" s="1089" t="s">
        <v>4262</v>
      </c>
    </row>
    <row r="16" spans="1:23" ht="42.95" customHeight="1">
      <c r="B16" s="1089" t="s">
        <v>4264</v>
      </c>
      <c r="C16" s="1084"/>
      <c r="J16" s="1089" t="s">
        <v>4264</v>
      </c>
    </row>
    <row r="17" spans="1:10" ht="42.95" customHeight="1">
      <c r="B17" s="1089" t="s">
        <v>4265</v>
      </c>
      <c r="C17" s="1084"/>
      <c r="J17" s="1089" t="s">
        <v>4265</v>
      </c>
    </row>
    <row r="18" spans="1:10" ht="42.95" customHeight="1">
      <c r="B18" s="1091" t="s">
        <v>4266</v>
      </c>
      <c r="C18" s="1084"/>
      <c r="J18" s="1091" t="s">
        <v>4266</v>
      </c>
    </row>
    <row r="19" spans="1:10" ht="42.95" customHeight="1">
      <c r="B19" s="1091" t="s">
        <v>4267</v>
      </c>
      <c r="C19" s="1084"/>
      <c r="J19" s="1091" t="s">
        <v>4267</v>
      </c>
    </row>
    <row r="20" spans="1:10" ht="42.95" customHeight="1">
      <c r="A20" s="1055">
        <f>SUM(B20:J20)</f>
        <v>8</v>
      </c>
      <c r="B20" s="1003">
        <v>6</v>
      </c>
      <c r="C20" s="1092">
        <v>2</v>
      </c>
      <c r="J20" s="1090" t="s">
        <v>4261</v>
      </c>
    </row>
    <row r="21" spans="1:10" ht="42.95" customHeight="1">
      <c r="J21" s="1090" t="s">
        <v>4263</v>
      </c>
    </row>
    <row r="22" spans="1:10" ht="15.75" customHeight="1">
      <c r="A22" s="1065" t="s">
        <v>4257</v>
      </c>
      <c r="B22" s="1066" t="s">
        <v>1042</v>
      </c>
      <c r="C22" s="1066" t="s">
        <v>1042</v>
      </c>
      <c r="D22" s="1066"/>
      <c r="E22" s="1066"/>
      <c r="F22" s="1066"/>
      <c r="G22" s="1066"/>
      <c r="H22" s="1066"/>
      <c r="I22" s="1088"/>
      <c r="J22" s="1065">
        <v>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AD7FB-2448-454B-8274-D34F3858E41A}">
  <sheetPr>
    <tabColor theme="7"/>
  </sheetPr>
  <dimension ref="A1:H997"/>
  <sheetViews>
    <sheetView topLeftCell="A16" workbookViewId="0">
      <selection activeCell="H44" sqref="H44"/>
    </sheetView>
  </sheetViews>
  <sheetFormatPr defaultColWidth="15.875" defaultRowHeight="12.75"/>
  <cols>
    <col min="1" max="2" width="7.875" style="1012" customWidth="1"/>
    <col min="3" max="4" width="5.125" style="1012" customWidth="1"/>
    <col min="5" max="5" width="15.75" style="1114" customWidth="1"/>
    <col min="6" max="6" width="15.75" style="1012" customWidth="1"/>
    <col min="7" max="7" width="43.375" style="1012" customWidth="1"/>
    <col min="8" max="8" width="92.875" style="1012" customWidth="1"/>
    <col min="9" max="28" width="7.875" style="1012" customWidth="1"/>
    <col min="29" max="16384" width="15.875" style="1012"/>
  </cols>
  <sheetData>
    <row r="1" spans="1:8">
      <c r="A1" s="1093" t="s">
        <v>4268</v>
      </c>
      <c r="B1" s="1094"/>
      <c r="C1" s="1027" t="s">
        <v>4035</v>
      </c>
      <c r="D1" s="1028" t="s">
        <v>3574</v>
      </c>
      <c r="E1" s="1074"/>
      <c r="F1" s="1074"/>
    </row>
    <row r="2" spans="1:8" ht="12.75" customHeight="1">
      <c r="A2" s="1095" t="s">
        <v>1039</v>
      </c>
      <c r="B2" s="1096" t="s">
        <v>1038</v>
      </c>
      <c r="C2" s="1031" t="s">
        <v>1062</v>
      </c>
      <c r="D2" s="1031" t="s">
        <v>1062</v>
      </c>
      <c r="E2" s="1031" t="s">
        <v>3553</v>
      </c>
      <c r="F2" s="1097" t="s">
        <v>4037</v>
      </c>
      <c r="G2" s="1096" t="s">
        <v>4269</v>
      </c>
      <c r="H2" s="1096" t="s">
        <v>4038</v>
      </c>
    </row>
    <row r="3" spans="1:8" ht="12.75" customHeight="1">
      <c r="A3" s="1098">
        <v>1</v>
      </c>
      <c r="B3" s="1099">
        <v>3</v>
      </c>
      <c r="C3" s="1099"/>
      <c r="D3" s="1100">
        <v>1</v>
      </c>
      <c r="E3" s="1101" t="s">
        <v>4270</v>
      </c>
      <c r="F3" s="1101" t="s">
        <v>4271</v>
      </c>
      <c r="G3" s="1102" t="str">
        <f>[1]PAT!B2</f>
        <v>PATHO ziekte &amp; GZH 1</v>
      </c>
      <c r="H3" s="1103" t="s">
        <v>4272</v>
      </c>
    </row>
    <row r="4" spans="1:8" ht="12.75" customHeight="1">
      <c r="A4" s="1098">
        <v>2</v>
      </c>
      <c r="B4" s="1099"/>
      <c r="C4" s="1099"/>
      <c r="D4" s="1099"/>
      <c r="E4" s="1101"/>
      <c r="F4" s="1101"/>
      <c r="G4" s="1102" t="str">
        <f>[1]PAT!B3</f>
        <v>PATHO ziekte &amp; GZH 2</v>
      </c>
      <c r="H4" s="1103" t="s">
        <v>4273</v>
      </c>
    </row>
    <row r="5" spans="1:8" ht="12.75" customHeight="1">
      <c r="A5" s="1098">
        <v>3</v>
      </c>
      <c r="B5" s="1099"/>
      <c r="C5" s="1099"/>
      <c r="D5" s="1099"/>
      <c r="E5" s="1101"/>
      <c r="F5" s="1101"/>
      <c r="G5" s="1102" t="str">
        <f>[1]PAT!B4</f>
        <v>PATHO ziekte &amp; GZH 3</v>
      </c>
    </row>
    <row r="6" spans="1:8" ht="12.75" customHeight="1">
      <c r="A6" s="1098">
        <v>4</v>
      </c>
      <c r="B6" s="1099">
        <v>3</v>
      </c>
      <c r="C6" s="1099"/>
      <c r="D6" s="1099"/>
      <c r="E6" s="1104"/>
      <c r="F6" s="1101" t="s">
        <v>4274</v>
      </c>
      <c r="G6" s="1102" t="str">
        <f>[1]PAT!B5</f>
        <v>PATHO werkwijze arts 1</v>
      </c>
      <c r="H6" s="1103" t="s">
        <v>4275</v>
      </c>
    </row>
    <row r="7" spans="1:8" ht="12.75" customHeight="1">
      <c r="A7" s="1098">
        <v>5</v>
      </c>
      <c r="B7" s="1099"/>
      <c r="C7" s="1099"/>
      <c r="D7" s="1099"/>
      <c r="E7" s="1104"/>
      <c r="F7" s="1101"/>
      <c r="G7" s="1102" t="str">
        <f>[1]PAT!B6</f>
        <v>PATHO werkwijze arts 2</v>
      </c>
      <c r="H7" s="1103" t="s">
        <v>4276</v>
      </c>
    </row>
    <row r="8" spans="1:8" ht="12.75" customHeight="1">
      <c r="A8" s="1098">
        <v>6</v>
      </c>
      <c r="B8" s="1099"/>
      <c r="C8" s="1099"/>
      <c r="D8" s="1099"/>
      <c r="E8" s="1104"/>
      <c r="F8" s="1101"/>
      <c r="G8" s="1102" t="str">
        <f>[1]PAT!B7</f>
        <v>PATHO werkwijze arts 3</v>
      </c>
    </row>
    <row r="9" spans="1:8" ht="12.75" customHeight="1">
      <c r="A9" s="1098">
        <v>7</v>
      </c>
      <c r="B9" s="1099">
        <v>8</v>
      </c>
      <c r="C9" s="1099"/>
      <c r="D9" s="1099"/>
      <c r="E9" s="1104"/>
      <c r="F9" s="1101" t="s">
        <v>4277</v>
      </c>
      <c r="G9" s="1102" t="str">
        <f>[1]PAT!C2</f>
        <v>PATHO ziekteoz&amp;proc. 1</v>
      </c>
      <c r="H9" s="1103" t="s">
        <v>4278</v>
      </c>
    </row>
    <row r="10" spans="1:8" ht="12.75" customHeight="1">
      <c r="A10" s="1098">
        <v>8</v>
      </c>
      <c r="B10" s="1099"/>
      <c r="C10" s="1099"/>
      <c r="D10" s="1099"/>
      <c r="E10" s="1104"/>
      <c r="F10" s="1101"/>
      <c r="G10" s="1102" t="str">
        <f>[1]PAT!C3</f>
        <v>PATHO ziekteoz&amp;proc. 2</v>
      </c>
    </row>
    <row r="11" spans="1:8" ht="12.75" customHeight="1">
      <c r="A11" s="1098">
        <v>9</v>
      </c>
      <c r="B11" s="1099"/>
      <c r="C11" s="1099"/>
      <c r="D11" s="1099"/>
      <c r="E11" s="1104"/>
      <c r="F11" s="1101"/>
      <c r="G11" s="1102" t="str">
        <f>[1]PAT!C4</f>
        <v>PATHO ziekteoz&amp;proc. 3</v>
      </c>
    </row>
    <row r="12" spans="1:8" ht="12.75" customHeight="1">
      <c r="A12" s="1098">
        <v>10</v>
      </c>
      <c r="B12" s="1099"/>
      <c r="C12" s="1099"/>
      <c r="D12" s="1099"/>
      <c r="E12" s="1104"/>
      <c r="F12" s="1101"/>
      <c r="G12" s="1102" t="str">
        <f>[1]PAT!C5</f>
        <v>PATHO ziekteoz&amp;proc. 4</v>
      </c>
      <c r="H12" s="1105"/>
    </row>
    <row r="13" spans="1:8" ht="12.75" customHeight="1">
      <c r="A13" s="1098">
        <v>11</v>
      </c>
      <c r="B13" s="1099"/>
      <c r="C13" s="1099"/>
      <c r="D13" s="1099"/>
      <c r="E13" s="1104"/>
      <c r="F13" s="1101"/>
      <c r="G13" s="1102" t="str">
        <f>[1]PAT!C6</f>
        <v>PATHO ziekteoz&amp;proc. 5</v>
      </c>
      <c r="H13" s="1105"/>
    </row>
    <row r="14" spans="1:8" ht="12.75" customHeight="1">
      <c r="A14" s="1098">
        <v>12</v>
      </c>
      <c r="B14" s="1099"/>
      <c r="C14" s="1099"/>
      <c r="D14" s="1099"/>
      <c r="E14" s="1104"/>
      <c r="F14" s="1101"/>
      <c r="G14" s="1102" t="str">
        <f>[1]PAT!C7</f>
        <v>PATHO ziekteoz&amp;proc. 6</v>
      </c>
      <c r="H14" s="1105"/>
    </row>
    <row r="15" spans="1:8" ht="12.75" customHeight="1">
      <c r="A15" s="1098">
        <v>13</v>
      </c>
      <c r="B15" s="1099"/>
      <c r="C15" s="1099"/>
      <c r="D15" s="1099"/>
      <c r="E15" s="1104"/>
      <c r="F15" s="1101"/>
      <c r="G15" s="1102" t="str">
        <f>[1]PAT!C8</f>
        <v>PATHO ziekteoz&amp;proc. 7</v>
      </c>
      <c r="H15" s="1105"/>
    </row>
    <row r="16" spans="1:8" ht="12.75" customHeight="1">
      <c r="A16" s="1098">
        <v>14</v>
      </c>
      <c r="B16" s="1099"/>
      <c r="C16" s="1099"/>
      <c r="D16" s="1099"/>
      <c r="E16" s="1104"/>
      <c r="F16" s="1101"/>
      <c r="G16" s="1102" t="str">
        <f>[1]PAT!C9</f>
        <v>PATHO ziekteoz&amp;proc. 8</v>
      </c>
      <c r="H16" s="1106"/>
    </row>
    <row r="17" spans="1:8" ht="12.75" customHeight="1">
      <c r="A17" s="1098">
        <v>15</v>
      </c>
      <c r="B17" s="1099">
        <v>6</v>
      </c>
      <c r="C17" s="1099"/>
      <c r="D17" s="1100">
        <v>1</v>
      </c>
      <c r="E17" s="1107" t="s">
        <v>4054</v>
      </c>
      <c r="F17" s="1101" t="s">
        <v>4055</v>
      </c>
      <c r="G17" s="1102" t="str">
        <f>[1]PAT!D2</f>
        <v>PATHO tr.digestivus 1</v>
      </c>
      <c r="H17" s="1103" t="s">
        <v>4279</v>
      </c>
    </row>
    <row r="18" spans="1:8" ht="12.75" customHeight="1">
      <c r="A18" s="1098">
        <v>16</v>
      </c>
      <c r="B18" s="1099"/>
      <c r="C18" s="1099"/>
      <c r="D18" s="1099"/>
      <c r="E18" s="1104"/>
      <c r="F18" s="1101"/>
      <c r="G18" s="1102" t="str">
        <f>[1]PAT!D3</f>
        <v>PATHO tr.digestivus 2</v>
      </c>
      <c r="H18" s="1106"/>
    </row>
    <row r="19" spans="1:8" ht="12.75" customHeight="1">
      <c r="A19" s="1098">
        <v>17</v>
      </c>
      <c r="B19" s="1099"/>
      <c r="C19" s="1099"/>
      <c r="D19" s="1099"/>
      <c r="E19" s="1104"/>
      <c r="F19" s="1101"/>
      <c r="G19" s="1102" t="str">
        <f>[1]PAT!D4</f>
        <v>PATHO tr.digestivus 3</v>
      </c>
      <c r="H19" s="1106"/>
    </row>
    <row r="20" spans="1:8" ht="12.75" customHeight="1">
      <c r="A20" s="1098">
        <v>18</v>
      </c>
      <c r="B20" s="1099"/>
      <c r="C20" s="1099"/>
      <c r="D20" s="1099"/>
      <c r="E20" s="1104"/>
      <c r="F20" s="1101"/>
      <c r="G20" s="1102" t="str">
        <f>[1]PAT!D5</f>
        <v>PATHO tr.digestivus 4</v>
      </c>
      <c r="H20" s="1105"/>
    </row>
    <row r="21" spans="1:8" ht="12.75" customHeight="1">
      <c r="A21" s="1098">
        <v>19</v>
      </c>
      <c r="B21" s="1099"/>
      <c r="C21" s="1099"/>
      <c r="D21" s="1099"/>
      <c r="E21" s="1104"/>
      <c r="F21" s="1101"/>
      <c r="G21" s="1102" t="str">
        <f>[1]PAT!D6</f>
        <v>PATHO tr.digestivus 5</v>
      </c>
      <c r="H21" s="1105"/>
    </row>
    <row r="22" spans="1:8" ht="12.75" customHeight="1">
      <c r="A22" s="1098">
        <v>20</v>
      </c>
      <c r="B22" s="1103"/>
      <c r="C22" s="1103"/>
      <c r="D22" s="1103"/>
      <c r="E22" s="1104"/>
      <c r="F22" s="1108"/>
      <c r="G22" s="1109" t="str">
        <f>[1]PAT!D7</f>
        <v>PATHO tr.digestivus 6</v>
      </c>
      <c r="H22" s="1106"/>
    </row>
    <row r="23" spans="1:8" ht="12.75" customHeight="1">
      <c r="A23" s="1098">
        <v>21</v>
      </c>
      <c r="B23" s="1103">
        <v>4</v>
      </c>
      <c r="C23" s="1103"/>
      <c r="D23" s="1110">
        <v>1</v>
      </c>
      <c r="E23" s="1104"/>
      <c r="F23" s="1111" t="s">
        <v>4057</v>
      </c>
      <c r="G23" s="1109" t="str">
        <f>[1]PAT!E2</f>
        <v>PATHO hart- &amp; vaatst 1</v>
      </c>
      <c r="H23" s="1103" t="s">
        <v>4280</v>
      </c>
    </row>
    <row r="24" spans="1:8" ht="12.75" customHeight="1">
      <c r="A24" s="1098">
        <v>22</v>
      </c>
      <c r="B24" s="1103"/>
      <c r="C24" s="1103"/>
      <c r="D24" s="1103"/>
      <c r="E24" s="1104"/>
      <c r="F24" s="1108"/>
      <c r="G24" s="1109" t="str">
        <f>[1]PAT!E3</f>
        <v>PATHO hart- &amp; vaatst 2</v>
      </c>
      <c r="H24" s="1106"/>
    </row>
    <row r="25" spans="1:8" ht="12.75" customHeight="1">
      <c r="A25" s="1098">
        <v>23</v>
      </c>
      <c r="B25" s="1103"/>
      <c r="C25" s="1103"/>
      <c r="D25" s="1103"/>
      <c r="E25" s="1104"/>
      <c r="F25" s="1108"/>
      <c r="G25" s="1109" t="str">
        <f>[1]PAT!E4</f>
        <v>PATHO hart- &amp; vaatst 3</v>
      </c>
      <c r="H25" s="1106"/>
    </row>
    <row r="26" spans="1:8" ht="12.75" customHeight="1">
      <c r="A26" s="1098">
        <v>24</v>
      </c>
      <c r="B26" s="1103"/>
      <c r="C26" s="1103"/>
      <c r="D26" s="1103"/>
      <c r="E26" s="1104"/>
      <c r="F26" s="1108"/>
      <c r="G26" s="1109" t="str">
        <f>[1]PAT!E5</f>
        <v>PAHTO hart- &amp; vaatst 4</v>
      </c>
      <c r="H26" s="1106"/>
    </row>
    <row r="27" spans="1:8" ht="12.75" customHeight="1">
      <c r="A27" s="1098">
        <v>25</v>
      </c>
      <c r="B27" s="1103">
        <v>4</v>
      </c>
      <c r="C27" s="1103"/>
      <c r="D27" s="1103"/>
      <c r="E27" s="1104"/>
      <c r="F27" s="1108"/>
      <c r="G27" s="1109" t="str">
        <f>[1]PAT!E6</f>
        <v>PATHO bloed en lymfe 1</v>
      </c>
      <c r="H27" s="1106"/>
    </row>
    <row r="28" spans="1:8" ht="12.75" customHeight="1">
      <c r="A28" s="1098">
        <v>26</v>
      </c>
      <c r="B28" s="1103"/>
      <c r="C28" s="1103"/>
      <c r="D28" s="1103"/>
      <c r="E28" s="1104"/>
      <c r="F28" s="1108"/>
      <c r="G28" s="1109" t="str">
        <f>[1]PAT!E7</f>
        <v>PATHO bloed en lymfe 2</v>
      </c>
      <c r="H28" s="1106"/>
    </row>
    <row r="29" spans="1:8" ht="12.75" customHeight="1">
      <c r="A29" s="1098">
        <v>27</v>
      </c>
      <c r="B29" s="1103"/>
      <c r="C29" s="1103"/>
      <c r="D29" s="1103"/>
      <c r="E29" s="1104"/>
      <c r="F29" s="1108"/>
      <c r="G29" s="1109" t="str">
        <f>[1]PAT!E8</f>
        <v>PATHO bloed en lymfe 3</v>
      </c>
      <c r="H29" s="1106"/>
    </row>
    <row r="30" spans="1:8" ht="12.75" customHeight="1">
      <c r="A30" s="1098">
        <v>28</v>
      </c>
      <c r="B30" s="1103"/>
      <c r="C30" s="1103"/>
      <c r="D30" s="1103"/>
      <c r="E30" s="1104"/>
      <c r="F30" s="1108"/>
      <c r="G30" s="1109" t="str">
        <f>[1]PAT!E9</f>
        <v>PATHO bloed en lymfe 4</v>
      </c>
      <c r="H30" s="1106"/>
    </row>
    <row r="31" spans="1:8" ht="12.75" customHeight="1">
      <c r="A31" s="1098">
        <v>29</v>
      </c>
      <c r="B31" s="1103">
        <v>4</v>
      </c>
      <c r="C31" s="1103"/>
      <c r="D31" s="1110">
        <v>1</v>
      </c>
      <c r="E31" s="1104"/>
      <c r="F31" s="1111" t="s">
        <v>4281</v>
      </c>
      <c r="G31" s="1109" t="str">
        <f>[1]PAT!F2</f>
        <v>PATHO AH-stelsel 1</v>
      </c>
      <c r="H31" s="1103" t="s">
        <v>4282</v>
      </c>
    </row>
    <row r="32" spans="1:8" ht="12.75" customHeight="1">
      <c r="A32" s="1098">
        <v>30</v>
      </c>
      <c r="B32" s="1103"/>
      <c r="C32" s="1103"/>
      <c r="D32" s="1103"/>
      <c r="E32" s="1104"/>
      <c r="F32" s="1108"/>
      <c r="G32" s="1109" t="str">
        <f>[1]PAT!F3</f>
        <v>PATHO AH-stelsel 2</v>
      </c>
      <c r="H32" s="1106"/>
    </row>
    <row r="33" spans="1:8" ht="12.75" customHeight="1">
      <c r="A33" s="1098">
        <v>31</v>
      </c>
      <c r="B33" s="1103"/>
      <c r="C33" s="1103"/>
      <c r="D33" s="1103"/>
      <c r="E33" s="1104"/>
      <c r="F33" s="1108"/>
      <c r="G33" s="1109" t="str">
        <f>[1]PAT!F4</f>
        <v>PATHO AH-stelsel 3</v>
      </c>
      <c r="H33" s="1106"/>
    </row>
    <row r="34" spans="1:8" ht="12.75" customHeight="1">
      <c r="A34" s="1098">
        <v>32</v>
      </c>
      <c r="B34" s="1103"/>
      <c r="C34" s="1103"/>
      <c r="D34" s="1103"/>
      <c r="E34" s="1104"/>
      <c r="F34" s="1108"/>
      <c r="G34" s="1109" t="str">
        <f>[1]PAT!F5</f>
        <v>PATHO AH-stelsel 4</v>
      </c>
      <c r="H34" s="1106"/>
    </row>
    <row r="35" spans="1:8" ht="12.75" customHeight="1">
      <c r="A35" s="1098">
        <v>33</v>
      </c>
      <c r="B35" s="1103">
        <v>3</v>
      </c>
      <c r="C35" s="1103"/>
      <c r="D35" s="1103"/>
      <c r="E35" s="1104"/>
      <c r="F35" s="1111" t="s">
        <v>3726</v>
      </c>
      <c r="G35" s="1109" t="str">
        <f>[1]PAT!F6</f>
        <v>PATHO tr. urinaria 1</v>
      </c>
      <c r="H35" s="1106"/>
    </row>
    <row r="36" spans="1:8" ht="12.75" customHeight="1">
      <c r="A36" s="1098">
        <v>34</v>
      </c>
      <c r="B36" s="1103"/>
      <c r="C36" s="1103"/>
      <c r="D36" s="1103"/>
      <c r="E36" s="1104"/>
      <c r="F36" s="1108"/>
      <c r="G36" s="1109" t="str">
        <f>[1]PAT!F7</f>
        <v>PATHO tr. urinaria 2</v>
      </c>
      <c r="H36" s="1106"/>
    </row>
    <row r="37" spans="1:8" ht="12.75" customHeight="1">
      <c r="A37" s="1098">
        <v>35</v>
      </c>
      <c r="B37" s="1103"/>
      <c r="C37" s="1103"/>
      <c r="D37" s="1103"/>
      <c r="E37" s="1104"/>
      <c r="F37" s="1108"/>
      <c r="G37" s="1109" t="str">
        <f>[1]PAT!F8</f>
        <v>PATHO tr. urinaria 3</v>
      </c>
      <c r="H37" s="1106"/>
    </row>
    <row r="38" spans="1:8" ht="12.75" customHeight="1">
      <c r="A38" s="1098">
        <v>36</v>
      </c>
      <c r="B38" s="1103">
        <v>2</v>
      </c>
      <c r="C38" s="1103"/>
      <c r="D38" s="1103"/>
      <c r="E38" s="1104"/>
      <c r="F38" s="1108"/>
      <c r="G38" s="1109" t="str">
        <f>[1]PAT!F9</f>
        <v>PATHO tr. genitale 1</v>
      </c>
      <c r="H38" s="1106"/>
    </row>
    <row r="39" spans="1:8" ht="12.75" customHeight="1">
      <c r="A39" s="1098">
        <v>37</v>
      </c>
      <c r="B39" s="1103"/>
      <c r="C39" s="1103"/>
      <c r="D39" s="1103"/>
      <c r="E39" s="1104"/>
      <c r="F39" s="1108"/>
      <c r="G39" s="1109" t="str">
        <f>[1]PAT!F10</f>
        <v>PATHO tr. genitale 2</v>
      </c>
      <c r="H39" s="1106"/>
    </row>
    <row r="40" spans="1:8" ht="12.75" customHeight="1">
      <c r="A40" s="1098">
        <v>38</v>
      </c>
      <c r="B40" s="1103">
        <v>2</v>
      </c>
      <c r="C40" s="1103"/>
      <c r="D40" s="1110">
        <v>1</v>
      </c>
      <c r="E40" s="1104" t="s">
        <v>4283</v>
      </c>
      <c r="F40" s="1111" t="s">
        <v>4284</v>
      </c>
      <c r="G40" s="1109" t="str">
        <f>[1]PAT!G2</f>
        <v>PATHO zenuwstels 1</v>
      </c>
    </row>
    <row r="41" spans="1:8" ht="12.75" customHeight="1">
      <c r="A41" s="1098">
        <v>39</v>
      </c>
      <c r="B41" s="1103"/>
      <c r="C41" s="1103"/>
      <c r="D41" s="1103"/>
      <c r="E41" s="1104"/>
      <c r="F41" s="1108"/>
      <c r="G41" s="1109" t="str">
        <f>[1]PAT!G3</f>
        <v>PATHO zenuwstels 2</v>
      </c>
      <c r="H41" s="1106"/>
    </row>
    <row r="42" spans="1:8" ht="12.75" customHeight="1">
      <c r="A42" s="1098">
        <v>40</v>
      </c>
      <c r="B42" s="1103">
        <v>1</v>
      </c>
      <c r="C42" s="1103"/>
      <c r="D42" s="1103"/>
      <c r="E42" s="1104"/>
      <c r="F42" s="1108"/>
      <c r="G42" s="1109" t="str">
        <f>[1]PAT!G4</f>
        <v>PATHO zintuig &amp; sens</v>
      </c>
      <c r="H42" s="1106"/>
    </row>
    <row r="43" spans="1:8" ht="12.75" customHeight="1">
      <c r="A43" s="1098">
        <v>41</v>
      </c>
      <c r="B43" s="1103">
        <v>1</v>
      </c>
      <c r="C43" s="1103"/>
      <c r="D43" s="1103"/>
      <c r="E43" s="1104"/>
      <c r="F43" s="1108"/>
      <c r="G43" s="1109" t="str">
        <f>[1]PAT!G5</f>
        <v>PATHO huid</v>
      </c>
      <c r="H43" s="1106"/>
    </row>
    <row r="44" spans="1:8" ht="12.75" customHeight="1">
      <c r="A44" s="1098">
        <v>42</v>
      </c>
      <c r="B44" s="1103">
        <v>3</v>
      </c>
      <c r="C44" s="1103"/>
      <c r="D44" s="1103"/>
      <c r="E44" s="1104"/>
      <c r="F44" s="1111" t="s">
        <v>4285</v>
      </c>
      <c r="G44" s="1109" t="str">
        <f>[1]PAT!G6</f>
        <v>PATHO hormoonstels. 1</v>
      </c>
      <c r="H44" s="1106"/>
    </row>
    <row r="45" spans="1:8" ht="12.75" customHeight="1">
      <c r="A45" s="1098">
        <v>43</v>
      </c>
      <c r="B45" s="1103"/>
      <c r="C45" s="1103"/>
      <c r="D45" s="1103"/>
      <c r="E45" s="1104"/>
      <c r="F45" s="1108"/>
      <c r="G45" s="1109" t="str">
        <f>[1]PAT!G7</f>
        <v>PATHO hormoonstels. 2</v>
      </c>
      <c r="H45" s="1106"/>
    </row>
    <row r="46" spans="1:8" ht="12.75" customHeight="1">
      <c r="A46" s="1098">
        <v>44</v>
      </c>
      <c r="B46" s="1103"/>
      <c r="C46" s="1103"/>
      <c r="D46" s="1103"/>
      <c r="E46" s="1104"/>
      <c r="F46" s="1108"/>
      <c r="G46" s="1109" t="str">
        <f>[1]PAT!G8</f>
        <v>PATHO hormoonstels. 3</v>
      </c>
      <c r="H46" s="1106"/>
    </row>
    <row r="47" spans="1:8" ht="12.75" customHeight="1">
      <c r="A47" s="1098">
        <v>45</v>
      </c>
      <c r="B47" s="1103">
        <v>2</v>
      </c>
      <c r="C47" s="1103"/>
      <c r="D47" s="1103"/>
      <c r="E47" s="1104"/>
      <c r="F47" s="1111" t="s">
        <v>4286</v>
      </c>
      <c r="G47" s="1109" t="str">
        <f>[1]PAT!G9</f>
        <v>PATHO bew.app. 1</v>
      </c>
      <c r="H47" s="1106"/>
    </row>
    <row r="48" spans="1:8" ht="12.75" customHeight="1">
      <c r="A48" s="1098">
        <v>46</v>
      </c>
      <c r="B48" s="1103"/>
      <c r="C48" s="1103"/>
      <c r="D48" s="1103"/>
      <c r="E48" s="1104"/>
      <c r="F48" s="1108"/>
      <c r="G48" s="1109" t="str">
        <f>[1]PAT!G10</f>
        <v>PATHO bew.app. 2</v>
      </c>
      <c r="H48" s="1106"/>
    </row>
    <row r="49" spans="1:8" ht="12.75" customHeight="1">
      <c r="A49" s="1098">
        <v>47</v>
      </c>
      <c r="B49" s="1103">
        <v>3</v>
      </c>
      <c r="C49" s="1103"/>
      <c r="D49" s="1103"/>
      <c r="E49" s="1104"/>
      <c r="F49" s="1111" t="s">
        <v>4287</v>
      </c>
      <c r="G49" s="1109" t="str">
        <f>[1]PAT!H2</f>
        <v>PATHO kinder ziekten 1</v>
      </c>
      <c r="H49" s="1106"/>
    </row>
    <row r="50" spans="1:8" ht="12.75" customHeight="1">
      <c r="A50" s="1098">
        <v>48</v>
      </c>
      <c r="B50" s="1103"/>
      <c r="C50" s="1103"/>
      <c r="D50" s="1103"/>
      <c r="E50" s="1104"/>
      <c r="F50" s="1108"/>
      <c r="G50" s="1109" t="str">
        <f>[1]PAT!H3</f>
        <v>PATHO kinder ziekten 2</v>
      </c>
      <c r="H50" s="1106"/>
    </row>
    <row r="51" spans="1:8" ht="12.75" customHeight="1">
      <c r="A51" s="1098">
        <v>49</v>
      </c>
      <c r="B51" s="1103"/>
      <c r="C51" s="1103"/>
      <c r="D51" s="1103"/>
      <c r="E51" s="1104"/>
      <c r="F51" s="1108"/>
      <c r="G51" s="1109" t="str">
        <f>[1]PAT!H4</f>
        <v>PATHO kinder ziekten 3</v>
      </c>
      <c r="H51" s="1106"/>
    </row>
    <row r="52" spans="1:8" ht="12.75" customHeight="1">
      <c r="A52" s="1098">
        <v>50</v>
      </c>
      <c r="B52" s="1103">
        <v>2</v>
      </c>
      <c r="C52" s="1103"/>
      <c r="D52" s="1103"/>
      <c r="E52" s="1104"/>
      <c r="F52" s="1111" t="s">
        <v>4288</v>
      </c>
      <c r="G52" s="1109" t="str">
        <f>[1]PAT!H5</f>
        <v>PATHO tijdens zwangers 1</v>
      </c>
      <c r="H52" s="1106"/>
    </row>
    <row r="53" spans="1:8" ht="12.75" customHeight="1">
      <c r="A53" s="1098">
        <v>51</v>
      </c>
      <c r="B53" s="1103"/>
      <c r="C53" s="1103"/>
      <c r="D53" s="1103"/>
      <c r="E53" s="1104"/>
      <c r="F53" s="1108"/>
      <c r="G53" s="1109" t="str">
        <f>[1]PAT!H6</f>
        <v>PATHO tijdens zwangers 2</v>
      </c>
      <c r="H53" s="1106"/>
    </row>
    <row r="54" spans="1:8" ht="12.75" customHeight="1">
      <c r="A54" s="1098">
        <v>52</v>
      </c>
      <c r="B54" s="1103">
        <v>3</v>
      </c>
      <c r="C54" s="1103"/>
      <c r="D54" s="1103"/>
      <c r="E54" s="1104"/>
      <c r="F54" s="1111" t="s">
        <v>4289</v>
      </c>
      <c r="G54" s="1109" t="str">
        <f>[1]PAT!H7</f>
        <v>PATHO ouderd ziekte 1</v>
      </c>
      <c r="H54" s="1106"/>
    </row>
    <row r="55" spans="1:8" ht="12.75" customHeight="1">
      <c r="A55" s="1098">
        <v>53</v>
      </c>
      <c r="B55" s="1103"/>
      <c r="C55" s="1103"/>
      <c r="D55" s="1103"/>
      <c r="E55" s="1104"/>
      <c r="F55" s="1108"/>
      <c r="G55" s="1109" t="str">
        <f>[1]PAT!H8</f>
        <v>PATHO ouderd ziekte 2</v>
      </c>
      <c r="H55" s="1106"/>
    </row>
    <row r="56" spans="1:8" ht="12.75" customHeight="1">
      <c r="A56" s="1098">
        <v>54</v>
      </c>
      <c r="B56" s="1103"/>
      <c r="C56" s="1103"/>
      <c r="D56" s="1103"/>
      <c r="E56" s="1104"/>
      <c r="F56" s="1108"/>
      <c r="G56" s="1109" t="str">
        <f>[1]PAT!H9</f>
        <v>PATHO ouderd ziekte 3</v>
      </c>
      <c r="H56" s="1106"/>
    </row>
    <row r="57" spans="1:8" ht="12.75" customHeight="1">
      <c r="B57" s="1112">
        <f>SUM(B3:B56)</f>
        <v>54</v>
      </c>
      <c r="C57" s="1113"/>
      <c r="D57" s="1113"/>
      <c r="E57" s="1113"/>
      <c r="F57" s="1113"/>
      <c r="G57" s="1017"/>
      <c r="H57" s="1017"/>
    </row>
    <row r="58" spans="1:8" ht="12.75" customHeight="1">
      <c r="G58" s="1017"/>
      <c r="H58" s="1017"/>
    </row>
    <row r="59" spans="1:8" ht="12.75" customHeight="1">
      <c r="A59" s="1030" t="s">
        <v>1039</v>
      </c>
      <c r="B59" s="1030" t="s">
        <v>1038</v>
      </c>
      <c r="C59" s="1030"/>
      <c r="D59" s="1030"/>
      <c r="E59" s="1030"/>
      <c r="F59" s="1030"/>
      <c r="G59" s="1030" t="s">
        <v>4162</v>
      </c>
      <c r="H59" s="1030" t="s">
        <v>4038</v>
      </c>
    </row>
    <row r="60" spans="1:8" ht="12.75" customHeight="1">
      <c r="A60" s="1033">
        <v>1</v>
      </c>
      <c r="B60" s="1033">
        <v>4</v>
      </c>
      <c r="C60" s="1033"/>
      <c r="D60" s="1035">
        <v>1</v>
      </c>
      <c r="E60" s="1036" t="s">
        <v>1420</v>
      </c>
      <c r="F60" s="1036" t="s">
        <v>4290</v>
      </c>
      <c r="G60" s="1115" t="str">
        <f>[1]PAT!B14</f>
        <v>FARMACO algemene 1</v>
      </c>
      <c r="H60" s="1038" t="s">
        <v>4291</v>
      </c>
    </row>
    <row r="61" spans="1:8" ht="12.75" customHeight="1">
      <c r="A61" s="1033">
        <v>2</v>
      </c>
      <c r="B61" s="1033"/>
      <c r="C61" s="1033"/>
      <c r="D61" s="1033"/>
      <c r="E61" s="1036"/>
      <c r="F61" s="1036"/>
      <c r="G61" s="1115" t="str">
        <f>[1]PAT!B15</f>
        <v>FARMACO algemene 2</v>
      </c>
      <c r="H61" s="1038"/>
    </row>
    <row r="62" spans="1:8" ht="12.75" customHeight="1">
      <c r="A62" s="1033">
        <v>3</v>
      </c>
      <c r="B62" s="1033"/>
      <c r="C62" s="1033"/>
      <c r="D62" s="1033"/>
      <c r="E62" s="1036"/>
      <c r="F62" s="1036"/>
      <c r="G62" s="1115" t="str">
        <f>[1]PAT!B16</f>
        <v>FARMACO algemene 3</v>
      </c>
      <c r="H62" s="1038"/>
    </row>
    <row r="63" spans="1:8" ht="12.75" customHeight="1">
      <c r="A63" s="1033">
        <v>4</v>
      </c>
      <c r="B63" s="1033"/>
      <c r="C63" s="1033"/>
      <c r="D63" s="1033"/>
      <c r="E63" s="1036"/>
      <c r="F63" s="1036"/>
      <c r="G63" s="1115" t="str">
        <f>[1]PAT!B17</f>
        <v>FARMACO algemene 4</v>
      </c>
      <c r="H63" s="1038"/>
    </row>
    <row r="64" spans="1:8" ht="12.75" customHeight="1">
      <c r="A64" s="1033">
        <v>5</v>
      </c>
      <c r="B64" s="1033">
        <v>2</v>
      </c>
      <c r="C64" s="1033"/>
      <c r="D64" s="1033"/>
      <c r="E64" s="1036"/>
      <c r="F64" s="1036" t="s">
        <v>4292</v>
      </c>
      <c r="G64" s="1115" t="str">
        <f>[1]PAT!B18</f>
        <v>FARMACO hoofdgr.medi 1</v>
      </c>
      <c r="H64" s="1038" t="s">
        <v>4293</v>
      </c>
    </row>
    <row r="65" spans="1:8" ht="12.75" customHeight="1">
      <c r="A65" s="1033">
        <v>6</v>
      </c>
      <c r="B65" s="1033"/>
      <c r="C65" s="1033"/>
      <c r="D65" s="1033"/>
      <c r="E65" s="1036"/>
      <c r="F65" s="1036"/>
      <c r="G65" s="1115" t="str">
        <f>[1]PAT!B19</f>
        <v>FARMACO hoofdgr.medi 2</v>
      </c>
      <c r="H65" s="1038"/>
    </row>
    <row r="66" spans="1:8" ht="12.75" customHeight="1">
      <c r="A66" s="1033">
        <v>7</v>
      </c>
      <c r="B66" s="1033">
        <v>2</v>
      </c>
      <c r="C66" s="1033"/>
      <c r="D66" s="1033"/>
      <c r="E66" s="1036"/>
      <c r="F66" s="1036" t="s">
        <v>4294</v>
      </c>
      <c r="G66" s="1115" t="str">
        <f>[1]PAT!C14</f>
        <v>LABOR onderz 1</v>
      </c>
      <c r="H66" s="1038" t="s">
        <v>4295</v>
      </c>
    </row>
    <row r="67" spans="1:8" ht="12.75" customHeight="1">
      <c r="A67" s="1033">
        <v>8</v>
      </c>
      <c r="B67" s="1033"/>
      <c r="C67" s="1033"/>
      <c r="D67" s="1033"/>
      <c r="E67" s="1036"/>
      <c r="F67" s="1036"/>
      <c r="G67" s="1115" t="str">
        <f>[1]PAT!C15</f>
        <v>LABOR onderz 2</v>
      </c>
      <c r="H67" s="1038" t="s">
        <v>4296</v>
      </c>
    </row>
    <row r="68" spans="1:8" ht="12.75" customHeight="1">
      <c r="A68" s="1050"/>
      <c r="B68" s="1049">
        <f>SUM(B60:B67)</f>
        <v>8</v>
      </c>
      <c r="C68" s="1050"/>
      <c r="D68" s="1050"/>
      <c r="E68" s="1050"/>
      <c r="F68" s="1050"/>
      <c r="G68" s="1051"/>
      <c r="H68" s="1051"/>
    </row>
    <row r="69" spans="1:8" ht="12.75" customHeight="1">
      <c r="G69" s="1017"/>
      <c r="H69" s="1017"/>
    </row>
    <row r="70" spans="1:8" ht="12.75" customHeight="1">
      <c r="B70" s="1112">
        <f>B57+B68</f>
        <v>62</v>
      </c>
      <c r="G70" s="1017"/>
      <c r="H70" s="1017"/>
    </row>
    <row r="71" spans="1:8" ht="12.75" customHeight="1">
      <c r="G71" s="1017"/>
      <c r="H71" s="1017"/>
    </row>
    <row r="72" spans="1:8" ht="12.75" customHeight="1">
      <c r="G72" s="1017"/>
      <c r="H72" s="1017"/>
    </row>
    <row r="73" spans="1:8" ht="12.75" customHeight="1">
      <c r="G73" s="1017"/>
      <c r="H73" s="1017"/>
    </row>
    <row r="74" spans="1:8" ht="12.75" customHeight="1">
      <c r="G74" s="1017"/>
      <c r="H74" s="1017"/>
    </row>
    <row r="75" spans="1:8" ht="12.75" customHeight="1">
      <c r="G75" s="1017"/>
      <c r="H75" s="1017"/>
    </row>
    <row r="76" spans="1:8" ht="12.75" customHeight="1">
      <c r="G76" s="1017"/>
      <c r="H76" s="1017"/>
    </row>
    <row r="77" spans="1:8" ht="12.75" customHeight="1">
      <c r="G77" s="1017"/>
      <c r="H77" s="1017"/>
    </row>
    <row r="78" spans="1:8" ht="12.75" customHeight="1">
      <c r="G78" s="1017"/>
      <c r="H78" s="1017"/>
    </row>
    <row r="79" spans="1:8" ht="12.75" customHeight="1">
      <c r="G79" s="1017"/>
      <c r="H79" s="1017"/>
    </row>
    <row r="80" spans="1:8" ht="12.75" customHeight="1">
      <c r="G80" s="1017"/>
      <c r="H80" s="1017"/>
    </row>
    <row r="81" spans="7:8" ht="12.75" customHeight="1">
      <c r="G81" s="1017"/>
      <c r="H81" s="1017"/>
    </row>
    <row r="82" spans="7:8" ht="12.75" customHeight="1">
      <c r="G82" s="1017"/>
      <c r="H82" s="1017"/>
    </row>
    <row r="83" spans="7:8" ht="12.75" customHeight="1">
      <c r="G83" s="1017"/>
      <c r="H83" s="1017"/>
    </row>
    <row r="84" spans="7:8" ht="12.75" customHeight="1">
      <c r="G84" s="1017"/>
      <c r="H84" s="1017"/>
    </row>
    <row r="85" spans="7:8" ht="12.75" customHeight="1">
      <c r="G85" s="1017"/>
      <c r="H85" s="1017"/>
    </row>
    <row r="86" spans="7:8" ht="12.75" customHeight="1">
      <c r="G86" s="1017"/>
      <c r="H86" s="1017"/>
    </row>
    <row r="87" spans="7:8" ht="12.75" customHeight="1">
      <c r="G87" s="1017"/>
      <c r="H87" s="1017"/>
    </row>
    <row r="88" spans="7:8" ht="12.75" customHeight="1">
      <c r="G88" s="1017"/>
      <c r="H88" s="1017"/>
    </row>
    <row r="89" spans="7:8" ht="12.75" customHeight="1">
      <c r="G89" s="1017"/>
      <c r="H89" s="1017"/>
    </row>
    <row r="90" spans="7:8" ht="12.75" customHeight="1">
      <c r="G90" s="1017"/>
      <c r="H90" s="1017"/>
    </row>
    <row r="91" spans="7:8" ht="12.75" customHeight="1">
      <c r="G91" s="1017"/>
      <c r="H91" s="1017"/>
    </row>
    <row r="92" spans="7:8" ht="12.75" customHeight="1">
      <c r="G92" s="1017"/>
      <c r="H92" s="1017"/>
    </row>
    <row r="93" spans="7:8" ht="12.75" customHeight="1">
      <c r="G93" s="1017"/>
      <c r="H93" s="1017"/>
    </row>
    <row r="94" spans="7:8" ht="12.75" customHeight="1">
      <c r="G94" s="1017"/>
      <c r="H94" s="1017"/>
    </row>
    <row r="95" spans="7:8" ht="12.75" customHeight="1">
      <c r="G95" s="1017"/>
      <c r="H95" s="1017"/>
    </row>
    <row r="96" spans="7:8" ht="12.75" customHeight="1">
      <c r="G96" s="1017"/>
      <c r="H96" s="1017"/>
    </row>
    <row r="97" spans="7:8" ht="12.75" customHeight="1">
      <c r="G97" s="1017"/>
      <c r="H97" s="1017"/>
    </row>
    <row r="98" spans="7:8" ht="12.75" customHeight="1">
      <c r="G98" s="1017"/>
      <c r="H98" s="1017"/>
    </row>
    <row r="99" spans="7:8" ht="12.75" customHeight="1">
      <c r="G99" s="1017"/>
      <c r="H99" s="1017"/>
    </row>
    <row r="100" spans="7:8" ht="12.75" customHeight="1">
      <c r="G100" s="1017"/>
      <c r="H100" s="1017"/>
    </row>
    <row r="101" spans="7:8" ht="12.75" customHeight="1">
      <c r="G101" s="1017"/>
      <c r="H101" s="1017"/>
    </row>
    <row r="102" spans="7:8" ht="12.75" customHeight="1">
      <c r="G102" s="1017"/>
      <c r="H102" s="1017"/>
    </row>
    <row r="103" spans="7:8" ht="12.75" customHeight="1">
      <c r="G103" s="1017"/>
      <c r="H103" s="1017"/>
    </row>
    <row r="104" spans="7:8" ht="12.75" customHeight="1">
      <c r="G104" s="1017"/>
      <c r="H104" s="1017"/>
    </row>
    <row r="105" spans="7:8" ht="12.75" customHeight="1">
      <c r="G105" s="1017"/>
      <c r="H105" s="1017"/>
    </row>
    <row r="106" spans="7:8" ht="12.75" customHeight="1">
      <c r="G106" s="1017"/>
      <c r="H106" s="1017"/>
    </row>
    <row r="107" spans="7:8" ht="12.75" customHeight="1">
      <c r="G107" s="1017"/>
      <c r="H107" s="1017"/>
    </row>
    <row r="108" spans="7:8" ht="12.75" customHeight="1">
      <c r="G108" s="1017"/>
      <c r="H108" s="1017"/>
    </row>
    <row r="109" spans="7:8" ht="12.75" customHeight="1">
      <c r="G109" s="1017"/>
      <c r="H109" s="1017"/>
    </row>
    <row r="110" spans="7:8" ht="12.75" customHeight="1">
      <c r="G110" s="1017"/>
      <c r="H110" s="1017"/>
    </row>
    <row r="111" spans="7:8" ht="12.75" customHeight="1">
      <c r="G111" s="1017"/>
      <c r="H111" s="1017"/>
    </row>
    <row r="112" spans="7:8" ht="12.75" customHeight="1">
      <c r="G112" s="1017"/>
      <c r="H112" s="1017"/>
    </row>
    <row r="113" spans="7:8" ht="12.75" customHeight="1">
      <c r="G113" s="1017"/>
      <c r="H113" s="1017"/>
    </row>
    <row r="114" spans="7:8" ht="12.75" customHeight="1">
      <c r="G114" s="1017"/>
      <c r="H114" s="1017"/>
    </row>
    <row r="115" spans="7:8" ht="12.75" customHeight="1">
      <c r="G115" s="1017"/>
      <c r="H115" s="1017"/>
    </row>
    <row r="116" spans="7:8" ht="12.75" customHeight="1">
      <c r="G116" s="1017"/>
      <c r="H116" s="1017"/>
    </row>
    <row r="117" spans="7:8" ht="12.75" customHeight="1">
      <c r="G117" s="1017"/>
      <c r="H117" s="1017"/>
    </row>
    <row r="118" spans="7:8" ht="12.75" customHeight="1">
      <c r="G118" s="1017"/>
      <c r="H118" s="1017"/>
    </row>
    <row r="119" spans="7:8" ht="12.75" customHeight="1">
      <c r="G119" s="1017"/>
      <c r="H119" s="1017"/>
    </row>
    <row r="120" spans="7:8" ht="12.75" customHeight="1">
      <c r="G120" s="1017"/>
      <c r="H120" s="1017"/>
    </row>
    <row r="121" spans="7:8" ht="12.75" customHeight="1">
      <c r="G121" s="1017"/>
      <c r="H121" s="1017"/>
    </row>
    <row r="122" spans="7:8" ht="12.75" customHeight="1">
      <c r="G122" s="1017"/>
      <c r="H122" s="1017"/>
    </row>
    <row r="123" spans="7:8" ht="12.75" customHeight="1">
      <c r="G123" s="1017"/>
      <c r="H123" s="1017"/>
    </row>
    <row r="124" spans="7:8" ht="12.75" customHeight="1">
      <c r="G124" s="1017"/>
      <c r="H124" s="1017"/>
    </row>
    <row r="125" spans="7:8" ht="12.75" customHeight="1">
      <c r="G125" s="1017"/>
      <c r="H125" s="1017"/>
    </row>
    <row r="126" spans="7:8" ht="12.75" customHeight="1">
      <c r="G126" s="1017"/>
      <c r="H126" s="1017"/>
    </row>
    <row r="127" spans="7:8" ht="12.75" customHeight="1">
      <c r="G127" s="1017"/>
      <c r="H127" s="1017"/>
    </row>
    <row r="128" spans="7:8" ht="12.75" customHeight="1">
      <c r="G128" s="1017"/>
      <c r="H128" s="1017"/>
    </row>
    <row r="129" spans="7:8" ht="12.75" customHeight="1">
      <c r="G129" s="1017"/>
      <c r="H129" s="1017"/>
    </row>
    <row r="130" spans="7:8" ht="12.75" customHeight="1">
      <c r="G130" s="1017"/>
      <c r="H130" s="1017"/>
    </row>
    <row r="131" spans="7:8" ht="12.75" customHeight="1">
      <c r="G131" s="1017"/>
      <c r="H131" s="1017"/>
    </row>
    <row r="132" spans="7:8" ht="12.75" customHeight="1">
      <c r="G132" s="1017"/>
      <c r="H132" s="1017"/>
    </row>
    <row r="133" spans="7:8" ht="12.75" customHeight="1">
      <c r="G133" s="1017"/>
      <c r="H133" s="1017"/>
    </row>
    <row r="134" spans="7:8" ht="12.75" customHeight="1">
      <c r="G134" s="1017"/>
      <c r="H134" s="1017"/>
    </row>
    <row r="135" spans="7:8" ht="12.75" customHeight="1">
      <c r="G135" s="1017"/>
      <c r="H135" s="1017"/>
    </row>
    <row r="136" spans="7:8" ht="12.75" customHeight="1">
      <c r="G136" s="1017"/>
      <c r="H136" s="1017"/>
    </row>
    <row r="137" spans="7:8" ht="12.75" customHeight="1">
      <c r="G137" s="1017"/>
      <c r="H137" s="1017"/>
    </row>
    <row r="138" spans="7:8" ht="12.75" customHeight="1">
      <c r="G138" s="1017"/>
      <c r="H138" s="1017"/>
    </row>
    <row r="139" spans="7:8" ht="12.75" customHeight="1">
      <c r="G139" s="1017"/>
      <c r="H139" s="1017"/>
    </row>
    <row r="140" spans="7:8" ht="12.75" customHeight="1">
      <c r="G140" s="1017"/>
      <c r="H140" s="1017"/>
    </row>
    <row r="141" spans="7:8" ht="12.75" customHeight="1">
      <c r="G141" s="1017"/>
      <c r="H141" s="1017"/>
    </row>
    <row r="142" spans="7:8" ht="12.75" customHeight="1">
      <c r="G142" s="1017"/>
      <c r="H142" s="1017"/>
    </row>
    <row r="143" spans="7:8" ht="12.75" customHeight="1">
      <c r="G143" s="1017"/>
      <c r="H143" s="1017"/>
    </row>
    <row r="144" spans="7:8" ht="12.75" customHeight="1">
      <c r="G144" s="1017"/>
      <c r="H144" s="1017"/>
    </row>
    <row r="145" spans="7:8" ht="12.75" customHeight="1">
      <c r="G145" s="1017"/>
      <c r="H145" s="1017"/>
    </row>
    <row r="146" spans="7:8" ht="12.75" customHeight="1">
      <c r="G146" s="1017"/>
      <c r="H146" s="1017"/>
    </row>
    <row r="147" spans="7:8" ht="12.75" customHeight="1">
      <c r="G147" s="1017"/>
      <c r="H147" s="1017"/>
    </row>
    <row r="148" spans="7:8" ht="12.75" customHeight="1">
      <c r="G148" s="1017"/>
      <c r="H148" s="1017"/>
    </row>
    <row r="149" spans="7:8" ht="12.75" customHeight="1">
      <c r="G149" s="1017"/>
      <c r="H149" s="1017"/>
    </row>
    <row r="150" spans="7:8" ht="12.75" customHeight="1">
      <c r="G150" s="1017"/>
      <c r="H150" s="1017"/>
    </row>
    <row r="151" spans="7:8" ht="12.75" customHeight="1">
      <c r="G151" s="1017"/>
      <c r="H151" s="1017"/>
    </row>
    <row r="152" spans="7:8" ht="12.75" customHeight="1">
      <c r="G152" s="1017"/>
      <c r="H152" s="1017"/>
    </row>
    <row r="153" spans="7:8" ht="12.75" customHeight="1">
      <c r="G153" s="1017"/>
      <c r="H153" s="1017"/>
    </row>
    <row r="154" spans="7:8" ht="12.75" customHeight="1">
      <c r="G154" s="1017"/>
      <c r="H154" s="1017"/>
    </row>
    <row r="155" spans="7:8" ht="12.75" customHeight="1">
      <c r="G155" s="1017"/>
      <c r="H155" s="1017"/>
    </row>
    <row r="156" spans="7:8" ht="12.75" customHeight="1">
      <c r="G156" s="1017"/>
      <c r="H156" s="1017"/>
    </row>
    <row r="157" spans="7:8" ht="12.75" customHeight="1">
      <c r="G157" s="1017"/>
      <c r="H157" s="1017"/>
    </row>
    <row r="158" spans="7:8" ht="12.75" customHeight="1">
      <c r="G158" s="1017"/>
      <c r="H158" s="1017"/>
    </row>
    <row r="159" spans="7:8" ht="12.75" customHeight="1">
      <c r="G159" s="1017"/>
      <c r="H159" s="1017"/>
    </row>
    <row r="160" spans="7:8" ht="12.75" customHeight="1">
      <c r="G160" s="1017"/>
      <c r="H160" s="1017"/>
    </row>
    <row r="161" spans="7:8" ht="12.75" customHeight="1">
      <c r="G161" s="1017"/>
      <c r="H161" s="1017"/>
    </row>
    <row r="162" spans="7:8" ht="12.75" customHeight="1">
      <c r="G162" s="1017"/>
      <c r="H162" s="1017"/>
    </row>
    <row r="163" spans="7:8" ht="12.75" customHeight="1">
      <c r="G163" s="1017"/>
      <c r="H163" s="1017"/>
    </row>
    <row r="164" spans="7:8" ht="12.75" customHeight="1">
      <c r="G164" s="1017"/>
      <c r="H164" s="1017"/>
    </row>
    <row r="165" spans="7:8" ht="12.75" customHeight="1">
      <c r="G165" s="1017"/>
      <c r="H165" s="1017"/>
    </row>
    <row r="166" spans="7:8" ht="12.75" customHeight="1">
      <c r="G166" s="1017"/>
      <c r="H166" s="1017"/>
    </row>
    <row r="167" spans="7:8" ht="12.75" customHeight="1">
      <c r="G167" s="1017"/>
      <c r="H167" s="1017"/>
    </row>
    <row r="168" spans="7:8" ht="12.75" customHeight="1">
      <c r="G168" s="1017"/>
      <c r="H168" s="1017"/>
    </row>
    <row r="169" spans="7:8" ht="12.75" customHeight="1">
      <c r="G169" s="1017"/>
      <c r="H169" s="1017"/>
    </row>
    <row r="170" spans="7:8" ht="12.75" customHeight="1">
      <c r="G170" s="1017"/>
      <c r="H170" s="1017"/>
    </row>
    <row r="171" spans="7:8" ht="12.75" customHeight="1">
      <c r="G171" s="1017"/>
      <c r="H171" s="1017"/>
    </row>
    <row r="172" spans="7:8" ht="12.75" customHeight="1">
      <c r="G172" s="1017"/>
      <c r="H172" s="1017"/>
    </row>
    <row r="173" spans="7:8" ht="12.75" customHeight="1">
      <c r="G173" s="1017"/>
      <c r="H173" s="1017"/>
    </row>
    <row r="174" spans="7:8" ht="12.75" customHeight="1">
      <c r="G174" s="1017"/>
      <c r="H174" s="1017"/>
    </row>
    <row r="175" spans="7:8" ht="12.75" customHeight="1">
      <c r="G175" s="1017"/>
      <c r="H175" s="1017"/>
    </row>
    <row r="176" spans="7:8" ht="12.75" customHeight="1">
      <c r="G176" s="1017"/>
      <c r="H176" s="1017"/>
    </row>
    <row r="177" spans="7:8" ht="12.75" customHeight="1">
      <c r="G177" s="1017"/>
      <c r="H177" s="1017"/>
    </row>
    <row r="178" spans="7:8" ht="12.75" customHeight="1">
      <c r="G178" s="1017"/>
      <c r="H178" s="1017"/>
    </row>
    <row r="179" spans="7:8" ht="12.75" customHeight="1">
      <c r="G179" s="1017"/>
      <c r="H179" s="1017"/>
    </row>
    <row r="180" spans="7:8" ht="12.75" customHeight="1">
      <c r="G180" s="1017"/>
      <c r="H180" s="1017"/>
    </row>
    <row r="181" spans="7:8" ht="12.75" customHeight="1">
      <c r="G181" s="1017"/>
      <c r="H181" s="1017"/>
    </row>
    <row r="182" spans="7:8" ht="12.75" customHeight="1">
      <c r="G182" s="1017"/>
      <c r="H182" s="1017"/>
    </row>
    <row r="183" spans="7:8" ht="12.75" customHeight="1">
      <c r="G183" s="1017"/>
      <c r="H183" s="1017"/>
    </row>
    <row r="184" spans="7:8" ht="12.75" customHeight="1">
      <c r="G184" s="1017"/>
      <c r="H184" s="1017"/>
    </row>
    <row r="185" spans="7:8" ht="12.75" customHeight="1">
      <c r="G185" s="1017"/>
      <c r="H185" s="1017"/>
    </row>
    <row r="186" spans="7:8" ht="12.75" customHeight="1">
      <c r="G186" s="1017"/>
      <c r="H186" s="1017"/>
    </row>
    <row r="187" spans="7:8" ht="12.75" customHeight="1">
      <c r="G187" s="1017"/>
      <c r="H187" s="1017"/>
    </row>
    <row r="188" spans="7:8" ht="12.75" customHeight="1">
      <c r="G188" s="1017"/>
      <c r="H188" s="1017"/>
    </row>
    <row r="189" spans="7:8" ht="12.75" customHeight="1">
      <c r="G189" s="1017"/>
      <c r="H189" s="1017"/>
    </row>
    <row r="190" spans="7:8" ht="12.75" customHeight="1">
      <c r="G190" s="1017"/>
      <c r="H190" s="1017"/>
    </row>
    <row r="191" spans="7:8" ht="12.75" customHeight="1">
      <c r="G191" s="1017"/>
      <c r="H191" s="1017"/>
    </row>
    <row r="192" spans="7:8" ht="12.75" customHeight="1">
      <c r="G192" s="1017"/>
      <c r="H192" s="1017"/>
    </row>
    <row r="193" spans="7:8" ht="12.75" customHeight="1">
      <c r="G193" s="1017"/>
      <c r="H193" s="1017"/>
    </row>
    <row r="194" spans="7:8" ht="12.75" customHeight="1">
      <c r="G194" s="1017"/>
      <c r="H194" s="1017"/>
    </row>
    <row r="195" spans="7:8" ht="12.75" customHeight="1">
      <c r="G195" s="1017"/>
      <c r="H195" s="1017"/>
    </row>
    <row r="196" spans="7:8" ht="12.75" customHeight="1">
      <c r="G196" s="1017"/>
      <c r="H196" s="1017"/>
    </row>
    <row r="197" spans="7:8" ht="12.75" customHeight="1">
      <c r="G197" s="1017"/>
      <c r="H197" s="1017"/>
    </row>
    <row r="198" spans="7:8" ht="12.75" customHeight="1">
      <c r="G198" s="1017"/>
      <c r="H198" s="1017"/>
    </row>
    <row r="199" spans="7:8" ht="12.75" customHeight="1">
      <c r="G199" s="1017"/>
      <c r="H199" s="1017"/>
    </row>
    <row r="200" spans="7:8" ht="12.75" customHeight="1">
      <c r="G200" s="1017"/>
      <c r="H200" s="1017"/>
    </row>
    <row r="201" spans="7:8" ht="12.75" customHeight="1">
      <c r="G201" s="1017"/>
      <c r="H201" s="1017"/>
    </row>
    <row r="202" spans="7:8" ht="12.75" customHeight="1">
      <c r="G202" s="1017"/>
      <c r="H202" s="1017"/>
    </row>
    <row r="203" spans="7:8" ht="12.75" customHeight="1">
      <c r="G203" s="1017"/>
      <c r="H203" s="1017"/>
    </row>
    <row r="204" spans="7:8" ht="12.75" customHeight="1">
      <c r="G204" s="1017"/>
      <c r="H204" s="1017"/>
    </row>
    <row r="205" spans="7:8" ht="12.75" customHeight="1">
      <c r="G205" s="1017"/>
      <c r="H205" s="1017"/>
    </row>
    <row r="206" spans="7:8" ht="12.75" customHeight="1">
      <c r="G206" s="1017"/>
      <c r="H206" s="1017"/>
    </row>
    <row r="207" spans="7:8" ht="12.75" customHeight="1">
      <c r="G207" s="1017"/>
      <c r="H207" s="1017"/>
    </row>
    <row r="208" spans="7:8" ht="12.75" customHeight="1">
      <c r="G208" s="1017"/>
      <c r="H208" s="1017"/>
    </row>
    <row r="209" spans="7:8" ht="12.75" customHeight="1">
      <c r="G209" s="1017"/>
      <c r="H209" s="1017"/>
    </row>
    <row r="210" spans="7:8" ht="12.75" customHeight="1">
      <c r="G210" s="1017"/>
      <c r="H210" s="1017"/>
    </row>
    <row r="211" spans="7:8" ht="12.75" customHeight="1">
      <c r="G211" s="1017"/>
      <c r="H211" s="1017"/>
    </row>
    <row r="212" spans="7:8" ht="12.75" customHeight="1">
      <c r="G212" s="1017"/>
      <c r="H212" s="1017"/>
    </row>
    <row r="213" spans="7:8" ht="12.75" customHeight="1">
      <c r="G213" s="1017"/>
      <c r="H213" s="1017"/>
    </row>
    <row r="214" spans="7:8" ht="12.75" customHeight="1">
      <c r="G214" s="1017"/>
      <c r="H214" s="1017"/>
    </row>
    <row r="215" spans="7:8" ht="12.75" customHeight="1">
      <c r="G215" s="1017"/>
      <c r="H215" s="1017"/>
    </row>
    <row r="216" spans="7:8" ht="12.75" customHeight="1">
      <c r="G216" s="1017"/>
      <c r="H216" s="1017"/>
    </row>
    <row r="217" spans="7:8" ht="12.75" customHeight="1">
      <c r="G217" s="1017"/>
      <c r="H217" s="1017"/>
    </row>
    <row r="218" spans="7:8" ht="12.75" customHeight="1">
      <c r="G218" s="1017"/>
      <c r="H218" s="1017"/>
    </row>
    <row r="219" spans="7:8" ht="12.75" customHeight="1">
      <c r="G219" s="1017"/>
      <c r="H219" s="1017"/>
    </row>
    <row r="220" spans="7:8" ht="12.75" customHeight="1">
      <c r="G220" s="1017"/>
      <c r="H220" s="1017"/>
    </row>
    <row r="221" spans="7:8" ht="12.75" customHeight="1">
      <c r="G221" s="1017"/>
      <c r="H221" s="1017"/>
    </row>
    <row r="222" spans="7:8" ht="12.75" customHeight="1">
      <c r="G222" s="1017"/>
      <c r="H222" s="1017"/>
    </row>
    <row r="223" spans="7:8" ht="12.75" customHeight="1">
      <c r="G223" s="1017"/>
      <c r="H223" s="1017"/>
    </row>
    <row r="224" spans="7:8" ht="12.75" customHeight="1">
      <c r="G224" s="1017"/>
      <c r="H224" s="1017"/>
    </row>
    <row r="225" spans="7:8" ht="12.75" customHeight="1">
      <c r="G225" s="1017"/>
      <c r="H225" s="1017"/>
    </row>
    <row r="226" spans="7:8" ht="12.75" customHeight="1">
      <c r="G226" s="1017"/>
      <c r="H226" s="1017"/>
    </row>
    <row r="227" spans="7:8" ht="12.75" customHeight="1">
      <c r="G227" s="1017"/>
      <c r="H227" s="1017"/>
    </row>
    <row r="228" spans="7:8" ht="12.75" customHeight="1">
      <c r="G228" s="1017"/>
      <c r="H228" s="1017"/>
    </row>
    <row r="229" spans="7:8" ht="12.75" customHeight="1">
      <c r="G229" s="1017"/>
      <c r="H229" s="1017"/>
    </row>
    <row r="230" spans="7:8" ht="12.75" customHeight="1">
      <c r="G230" s="1017"/>
      <c r="H230" s="1017"/>
    </row>
    <row r="231" spans="7:8" ht="12.75" customHeight="1">
      <c r="G231" s="1017"/>
      <c r="H231" s="1017"/>
    </row>
    <row r="232" spans="7:8" ht="12.75" customHeight="1">
      <c r="G232" s="1017"/>
      <c r="H232" s="1017"/>
    </row>
    <row r="233" spans="7:8" ht="12.75" customHeight="1">
      <c r="G233" s="1017"/>
      <c r="H233" s="1017"/>
    </row>
    <row r="234" spans="7:8" ht="12.75" customHeight="1">
      <c r="G234" s="1017"/>
      <c r="H234" s="1017"/>
    </row>
    <row r="235" spans="7:8" ht="12.75" customHeight="1">
      <c r="G235" s="1017"/>
      <c r="H235" s="1017"/>
    </row>
    <row r="236" spans="7:8" ht="12.75" customHeight="1">
      <c r="G236" s="1017"/>
      <c r="H236" s="1017"/>
    </row>
    <row r="237" spans="7:8" ht="12.75" customHeight="1">
      <c r="G237" s="1017"/>
      <c r="H237" s="1017"/>
    </row>
    <row r="238" spans="7:8" ht="12.75" customHeight="1">
      <c r="G238" s="1017"/>
      <c r="H238" s="1017"/>
    </row>
    <row r="239" spans="7:8" ht="12.75" customHeight="1">
      <c r="G239" s="1017"/>
      <c r="H239" s="1017"/>
    </row>
    <row r="240" spans="7:8" ht="12.75" customHeight="1">
      <c r="G240" s="1017"/>
      <c r="H240" s="1017"/>
    </row>
    <row r="241" spans="7:8" ht="12.75" customHeight="1">
      <c r="G241" s="1017"/>
      <c r="H241" s="1017"/>
    </row>
    <row r="242" spans="7:8" ht="12.75" customHeight="1">
      <c r="G242" s="1017"/>
      <c r="H242" s="1017"/>
    </row>
    <row r="243" spans="7:8" ht="12.75" customHeight="1">
      <c r="G243" s="1017"/>
      <c r="H243" s="1017"/>
    </row>
    <row r="244" spans="7:8" ht="12.75" customHeight="1">
      <c r="G244" s="1017"/>
      <c r="H244" s="1017"/>
    </row>
    <row r="245" spans="7:8" ht="12.75" customHeight="1">
      <c r="G245" s="1017"/>
      <c r="H245" s="1017"/>
    </row>
    <row r="246" spans="7:8" ht="12.75" customHeight="1">
      <c r="G246" s="1017"/>
      <c r="H246" s="1017"/>
    </row>
    <row r="247" spans="7:8" ht="12.75" customHeight="1">
      <c r="G247" s="1017"/>
      <c r="H247" s="1017"/>
    </row>
    <row r="248" spans="7:8" ht="12.75" customHeight="1">
      <c r="G248" s="1017"/>
      <c r="H248" s="1017"/>
    </row>
    <row r="249" spans="7:8" ht="12.75" customHeight="1">
      <c r="G249" s="1017"/>
      <c r="H249" s="1017"/>
    </row>
    <row r="250" spans="7:8" ht="12.75" customHeight="1">
      <c r="G250" s="1017"/>
      <c r="H250" s="1017"/>
    </row>
    <row r="251" spans="7:8" ht="12.75" customHeight="1">
      <c r="G251" s="1017"/>
      <c r="H251" s="1017"/>
    </row>
    <row r="252" spans="7:8" ht="12.75" customHeight="1">
      <c r="G252" s="1017"/>
      <c r="H252" s="1017"/>
    </row>
    <row r="253" spans="7:8" ht="12.75" customHeight="1">
      <c r="G253" s="1017"/>
      <c r="H253" s="1017"/>
    </row>
    <row r="254" spans="7:8" ht="12.75" customHeight="1">
      <c r="G254" s="1017"/>
      <c r="H254" s="1017"/>
    </row>
    <row r="255" spans="7:8" ht="12.75" customHeight="1">
      <c r="G255" s="1017"/>
      <c r="H255" s="1017"/>
    </row>
    <row r="256" spans="7:8" ht="12.75" customHeight="1">
      <c r="G256" s="1017"/>
      <c r="H256" s="1017"/>
    </row>
    <row r="257" spans="7:8" ht="12.75" customHeight="1">
      <c r="G257" s="1017"/>
      <c r="H257" s="1017"/>
    </row>
    <row r="258" spans="7:8" ht="12.75" customHeight="1">
      <c r="G258" s="1017"/>
      <c r="H258" s="1017"/>
    </row>
    <row r="259" spans="7:8" ht="12.75" customHeight="1">
      <c r="G259" s="1017"/>
      <c r="H259" s="1017"/>
    </row>
    <row r="260" spans="7:8" ht="12.75" customHeight="1">
      <c r="G260" s="1017"/>
      <c r="H260" s="1017"/>
    </row>
    <row r="261" spans="7:8" ht="12.75" customHeight="1">
      <c r="G261" s="1017"/>
      <c r="H261" s="1017"/>
    </row>
    <row r="262" spans="7:8" ht="12.75" customHeight="1">
      <c r="G262" s="1017"/>
      <c r="H262" s="1017"/>
    </row>
    <row r="263" spans="7:8" ht="12.75" customHeight="1">
      <c r="G263" s="1017"/>
      <c r="H263" s="1017"/>
    </row>
    <row r="264" spans="7:8" ht="12.75" customHeight="1">
      <c r="G264" s="1017"/>
      <c r="H264" s="1017"/>
    </row>
    <row r="265" spans="7:8" ht="12.75" customHeight="1">
      <c r="G265" s="1017"/>
      <c r="H265" s="1017"/>
    </row>
    <row r="266" spans="7:8" ht="12.75" customHeight="1">
      <c r="G266" s="1017"/>
      <c r="H266" s="1017"/>
    </row>
    <row r="267" spans="7:8" ht="12.75" customHeight="1">
      <c r="G267" s="1017"/>
      <c r="H267" s="1017"/>
    </row>
    <row r="268" spans="7:8" ht="12.75" customHeight="1">
      <c r="G268" s="1017"/>
      <c r="H268" s="1017"/>
    </row>
    <row r="269" spans="7:8" ht="12.75" customHeight="1">
      <c r="G269" s="1017"/>
      <c r="H269" s="1017"/>
    </row>
    <row r="270" spans="7:8" ht="12.75" customHeight="1">
      <c r="G270" s="1017"/>
      <c r="H270" s="1017"/>
    </row>
    <row r="271" spans="7:8" ht="12.75" customHeight="1">
      <c r="G271" s="1017"/>
      <c r="H271" s="1017"/>
    </row>
    <row r="272" spans="7:8" ht="12.75" customHeight="1">
      <c r="G272" s="1017"/>
      <c r="H272" s="1017"/>
    </row>
    <row r="273" spans="7:8" ht="12.75" customHeight="1">
      <c r="G273" s="1017"/>
      <c r="H273" s="1017"/>
    </row>
    <row r="274" spans="7:8" ht="12.75" customHeight="1">
      <c r="G274" s="1017"/>
      <c r="H274" s="1017"/>
    </row>
    <row r="275" spans="7:8" ht="12.75" customHeight="1">
      <c r="G275" s="1017"/>
      <c r="H275" s="1017"/>
    </row>
    <row r="276" spans="7:8" ht="12.75" customHeight="1">
      <c r="G276" s="1017"/>
      <c r="H276" s="1017"/>
    </row>
    <row r="277" spans="7:8" ht="12.75" customHeight="1">
      <c r="G277" s="1017"/>
      <c r="H277" s="1017"/>
    </row>
    <row r="278" spans="7:8" ht="12.75" customHeight="1">
      <c r="G278" s="1017"/>
      <c r="H278" s="1017"/>
    </row>
    <row r="279" spans="7:8" ht="12.75" customHeight="1">
      <c r="G279" s="1017"/>
      <c r="H279" s="1017"/>
    </row>
    <row r="280" spans="7:8" ht="12.75" customHeight="1">
      <c r="G280" s="1017"/>
      <c r="H280" s="1017"/>
    </row>
    <row r="281" spans="7:8" ht="12.75" customHeight="1">
      <c r="G281" s="1017"/>
      <c r="H281" s="1017"/>
    </row>
    <row r="282" spans="7:8" ht="12.75" customHeight="1">
      <c r="G282" s="1017"/>
      <c r="H282" s="1017"/>
    </row>
    <row r="283" spans="7:8" ht="12.75" customHeight="1">
      <c r="G283" s="1017"/>
      <c r="H283" s="1017"/>
    </row>
    <row r="284" spans="7:8" ht="12.75" customHeight="1">
      <c r="G284" s="1017"/>
      <c r="H284" s="1017"/>
    </row>
    <row r="285" spans="7:8" ht="12.75" customHeight="1">
      <c r="G285" s="1017"/>
      <c r="H285" s="1017"/>
    </row>
    <row r="286" spans="7:8" ht="12.75" customHeight="1">
      <c r="G286" s="1017"/>
      <c r="H286" s="1017"/>
    </row>
    <row r="287" spans="7:8" ht="12.75" customHeight="1">
      <c r="G287" s="1017"/>
      <c r="H287" s="1017"/>
    </row>
    <row r="288" spans="7:8" ht="12.75" customHeight="1">
      <c r="G288" s="1017"/>
      <c r="H288" s="1017"/>
    </row>
    <row r="289" spans="7:8" ht="12.75" customHeight="1">
      <c r="G289" s="1017"/>
      <c r="H289" s="1017"/>
    </row>
    <row r="290" spans="7:8" ht="12.75" customHeight="1">
      <c r="G290" s="1017"/>
      <c r="H290" s="1017"/>
    </row>
    <row r="291" spans="7:8" ht="12.75" customHeight="1">
      <c r="G291" s="1017"/>
      <c r="H291" s="1017"/>
    </row>
    <row r="292" spans="7:8" ht="12.75" customHeight="1">
      <c r="G292" s="1017"/>
      <c r="H292" s="1017"/>
    </row>
    <row r="293" spans="7:8" ht="12.75" customHeight="1">
      <c r="G293" s="1017"/>
      <c r="H293" s="1017"/>
    </row>
    <row r="294" spans="7:8" ht="12.75" customHeight="1">
      <c r="G294" s="1017"/>
      <c r="H294" s="1017"/>
    </row>
    <row r="295" spans="7:8" ht="12.75" customHeight="1">
      <c r="G295" s="1017"/>
      <c r="H295" s="1017"/>
    </row>
    <row r="296" spans="7:8" ht="12.75" customHeight="1">
      <c r="G296" s="1017"/>
      <c r="H296" s="1017"/>
    </row>
    <row r="297" spans="7:8" ht="12.75" customHeight="1">
      <c r="G297" s="1017"/>
      <c r="H297" s="1017"/>
    </row>
    <row r="298" spans="7:8" ht="12.75" customHeight="1">
      <c r="G298" s="1017"/>
      <c r="H298" s="1017"/>
    </row>
    <row r="299" spans="7:8" ht="12.75" customHeight="1">
      <c r="G299" s="1017"/>
      <c r="H299" s="1017"/>
    </row>
    <row r="300" spans="7:8" ht="12.75" customHeight="1">
      <c r="G300" s="1017"/>
      <c r="H300" s="1017"/>
    </row>
    <row r="301" spans="7:8" ht="12.75" customHeight="1">
      <c r="G301" s="1017"/>
      <c r="H301" s="1017"/>
    </row>
    <row r="302" spans="7:8" ht="12.75" customHeight="1">
      <c r="G302" s="1017"/>
      <c r="H302" s="1017"/>
    </row>
    <row r="303" spans="7:8" ht="12.75" customHeight="1">
      <c r="G303" s="1017"/>
      <c r="H303" s="1017"/>
    </row>
    <row r="304" spans="7:8" ht="12.75" customHeight="1">
      <c r="G304" s="1017"/>
      <c r="H304" s="1017"/>
    </row>
    <row r="305" spans="7:8" ht="12.75" customHeight="1">
      <c r="G305" s="1017"/>
      <c r="H305" s="1017"/>
    </row>
    <row r="306" spans="7:8" ht="12.75" customHeight="1">
      <c r="G306" s="1017"/>
      <c r="H306" s="1017"/>
    </row>
    <row r="307" spans="7:8" ht="12.75" customHeight="1">
      <c r="G307" s="1017"/>
      <c r="H307" s="1017"/>
    </row>
    <row r="308" spans="7:8" ht="12.75" customHeight="1">
      <c r="G308" s="1017"/>
      <c r="H308" s="1017"/>
    </row>
    <row r="309" spans="7:8" ht="12.75" customHeight="1">
      <c r="G309" s="1017"/>
      <c r="H309" s="1017"/>
    </row>
    <row r="310" spans="7:8" ht="12.75" customHeight="1">
      <c r="G310" s="1017"/>
      <c r="H310" s="1017"/>
    </row>
    <row r="311" spans="7:8" ht="12.75" customHeight="1">
      <c r="G311" s="1017"/>
      <c r="H311" s="1017"/>
    </row>
    <row r="312" spans="7:8" ht="12.75" customHeight="1">
      <c r="G312" s="1017"/>
      <c r="H312" s="1017"/>
    </row>
    <row r="313" spans="7:8" ht="12.75" customHeight="1">
      <c r="G313" s="1017"/>
      <c r="H313" s="1017"/>
    </row>
    <row r="314" spans="7:8" ht="12.75" customHeight="1">
      <c r="G314" s="1017"/>
      <c r="H314" s="1017"/>
    </row>
    <row r="315" spans="7:8" ht="12.75" customHeight="1">
      <c r="G315" s="1017"/>
      <c r="H315" s="1017"/>
    </row>
    <row r="316" spans="7:8" ht="12.75" customHeight="1">
      <c r="G316" s="1017"/>
      <c r="H316" s="1017"/>
    </row>
    <row r="317" spans="7:8" ht="12.75" customHeight="1">
      <c r="G317" s="1017"/>
      <c r="H317" s="1017"/>
    </row>
    <row r="318" spans="7:8" ht="12.75" customHeight="1">
      <c r="G318" s="1017"/>
      <c r="H318" s="1017"/>
    </row>
    <row r="319" spans="7:8" ht="12.75" customHeight="1">
      <c r="G319" s="1017"/>
      <c r="H319" s="1017"/>
    </row>
    <row r="320" spans="7:8" ht="12.75" customHeight="1">
      <c r="G320" s="1017"/>
      <c r="H320" s="1017"/>
    </row>
    <row r="321" spans="7:8" ht="12.75" customHeight="1">
      <c r="G321" s="1017"/>
      <c r="H321" s="1017"/>
    </row>
    <row r="322" spans="7:8" ht="12.75" customHeight="1">
      <c r="G322" s="1017"/>
      <c r="H322" s="1017"/>
    </row>
    <row r="323" spans="7:8" ht="12.75" customHeight="1">
      <c r="G323" s="1017"/>
      <c r="H323" s="1017"/>
    </row>
    <row r="324" spans="7:8" ht="12.75" customHeight="1">
      <c r="G324" s="1017"/>
      <c r="H324" s="1017"/>
    </row>
    <row r="325" spans="7:8" ht="12.75" customHeight="1">
      <c r="G325" s="1017"/>
      <c r="H325" s="1017"/>
    </row>
    <row r="326" spans="7:8" ht="12.75" customHeight="1">
      <c r="G326" s="1017"/>
      <c r="H326" s="1017"/>
    </row>
    <row r="327" spans="7:8" ht="12.75" customHeight="1">
      <c r="G327" s="1017"/>
      <c r="H327" s="1017"/>
    </row>
    <row r="328" spans="7:8" ht="12.75" customHeight="1">
      <c r="G328" s="1017"/>
      <c r="H328" s="1017"/>
    </row>
    <row r="329" spans="7:8" ht="12.75" customHeight="1">
      <c r="G329" s="1017"/>
      <c r="H329" s="1017"/>
    </row>
    <row r="330" spans="7:8" ht="12.75" customHeight="1">
      <c r="G330" s="1017"/>
      <c r="H330" s="1017"/>
    </row>
    <row r="331" spans="7:8" ht="12.75" customHeight="1">
      <c r="G331" s="1017"/>
      <c r="H331" s="1017"/>
    </row>
    <row r="332" spans="7:8" ht="12.75" customHeight="1">
      <c r="G332" s="1017"/>
      <c r="H332" s="1017"/>
    </row>
    <row r="333" spans="7:8" ht="12.75" customHeight="1">
      <c r="G333" s="1017"/>
      <c r="H333" s="1017"/>
    </row>
    <row r="334" spans="7:8" ht="12.75" customHeight="1">
      <c r="G334" s="1017"/>
      <c r="H334" s="1017"/>
    </row>
    <row r="335" spans="7:8" ht="12.75" customHeight="1">
      <c r="G335" s="1017"/>
      <c r="H335" s="1017"/>
    </row>
    <row r="336" spans="7:8" ht="12.75" customHeight="1">
      <c r="G336" s="1017"/>
      <c r="H336" s="1017"/>
    </row>
    <row r="337" spans="7:8" ht="12.75" customHeight="1">
      <c r="G337" s="1017"/>
      <c r="H337" s="1017"/>
    </row>
    <row r="338" spans="7:8" ht="12.75" customHeight="1">
      <c r="G338" s="1017"/>
      <c r="H338" s="1017"/>
    </row>
    <row r="339" spans="7:8" ht="12.75" customHeight="1">
      <c r="G339" s="1017"/>
      <c r="H339" s="1017"/>
    </row>
    <row r="340" spans="7:8" ht="12.75" customHeight="1">
      <c r="G340" s="1017"/>
      <c r="H340" s="1017"/>
    </row>
    <row r="341" spans="7:8" ht="12.75" customHeight="1">
      <c r="G341" s="1017"/>
      <c r="H341" s="1017"/>
    </row>
    <row r="342" spans="7:8" ht="12.75" customHeight="1">
      <c r="G342" s="1017"/>
      <c r="H342" s="1017"/>
    </row>
    <row r="343" spans="7:8" ht="12.75" customHeight="1">
      <c r="G343" s="1017"/>
      <c r="H343" s="1017"/>
    </row>
    <row r="344" spans="7:8" ht="12.75" customHeight="1">
      <c r="G344" s="1017"/>
      <c r="H344" s="1017"/>
    </row>
    <row r="345" spans="7:8" ht="12.75" customHeight="1">
      <c r="G345" s="1017"/>
      <c r="H345" s="1017"/>
    </row>
    <row r="346" spans="7:8" ht="12.75" customHeight="1">
      <c r="G346" s="1017"/>
      <c r="H346" s="1017"/>
    </row>
    <row r="347" spans="7:8" ht="12.75" customHeight="1">
      <c r="G347" s="1017"/>
      <c r="H347" s="1017"/>
    </row>
    <row r="348" spans="7:8" ht="12.75" customHeight="1">
      <c r="G348" s="1017"/>
      <c r="H348" s="1017"/>
    </row>
    <row r="349" spans="7:8" ht="12.75" customHeight="1">
      <c r="G349" s="1017"/>
      <c r="H349" s="1017"/>
    </row>
    <row r="350" spans="7:8" ht="12.75" customHeight="1">
      <c r="G350" s="1017"/>
      <c r="H350" s="1017"/>
    </row>
    <row r="351" spans="7:8" ht="12.75" customHeight="1">
      <c r="G351" s="1017"/>
      <c r="H351" s="1017"/>
    </row>
    <row r="352" spans="7:8" ht="12.75" customHeight="1">
      <c r="G352" s="1017"/>
      <c r="H352" s="1017"/>
    </row>
    <row r="353" spans="7:8" ht="12.75" customHeight="1">
      <c r="G353" s="1017"/>
      <c r="H353" s="1017"/>
    </row>
    <row r="354" spans="7:8" ht="12.75" customHeight="1">
      <c r="G354" s="1017"/>
      <c r="H354" s="1017"/>
    </row>
    <row r="355" spans="7:8" ht="12.75" customHeight="1">
      <c r="G355" s="1017"/>
      <c r="H355" s="1017"/>
    </row>
    <row r="356" spans="7:8" ht="12.75" customHeight="1">
      <c r="G356" s="1017"/>
      <c r="H356" s="1017"/>
    </row>
    <row r="357" spans="7:8" ht="12.75" customHeight="1">
      <c r="G357" s="1017"/>
      <c r="H357" s="1017"/>
    </row>
    <row r="358" spans="7:8" ht="12.75" customHeight="1">
      <c r="G358" s="1017"/>
      <c r="H358" s="1017"/>
    </row>
    <row r="359" spans="7:8" ht="12.75" customHeight="1">
      <c r="G359" s="1017"/>
      <c r="H359" s="1017"/>
    </row>
    <row r="360" spans="7:8" ht="12.75" customHeight="1">
      <c r="G360" s="1017"/>
      <c r="H360" s="1017"/>
    </row>
    <row r="361" spans="7:8" ht="12.75" customHeight="1">
      <c r="G361" s="1017"/>
      <c r="H361" s="1017"/>
    </row>
    <row r="362" spans="7:8" ht="12.75" customHeight="1">
      <c r="G362" s="1017"/>
      <c r="H362" s="1017"/>
    </row>
    <row r="363" spans="7:8" ht="12.75" customHeight="1">
      <c r="G363" s="1017"/>
      <c r="H363" s="1017"/>
    </row>
    <row r="364" spans="7:8" ht="12.75" customHeight="1">
      <c r="G364" s="1017"/>
      <c r="H364" s="1017"/>
    </row>
    <row r="365" spans="7:8" ht="12.75" customHeight="1">
      <c r="G365" s="1017"/>
      <c r="H365" s="1017"/>
    </row>
    <row r="366" spans="7:8" ht="12.75" customHeight="1">
      <c r="G366" s="1017"/>
      <c r="H366" s="1017"/>
    </row>
    <row r="367" spans="7:8" ht="12.75" customHeight="1">
      <c r="G367" s="1017"/>
      <c r="H367" s="1017"/>
    </row>
    <row r="368" spans="7:8" ht="12.75" customHeight="1">
      <c r="G368" s="1017"/>
      <c r="H368" s="1017"/>
    </row>
    <row r="369" spans="7:8" ht="12.75" customHeight="1">
      <c r="G369" s="1017"/>
      <c r="H369" s="1017"/>
    </row>
    <row r="370" spans="7:8" ht="12.75" customHeight="1">
      <c r="G370" s="1017"/>
      <c r="H370" s="1017"/>
    </row>
    <row r="371" spans="7:8" ht="12.75" customHeight="1">
      <c r="G371" s="1017"/>
      <c r="H371" s="1017"/>
    </row>
    <row r="372" spans="7:8" ht="12.75" customHeight="1">
      <c r="G372" s="1017"/>
      <c r="H372" s="1017"/>
    </row>
    <row r="373" spans="7:8" ht="12.75" customHeight="1">
      <c r="G373" s="1017"/>
      <c r="H373" s="1017"/>
    </row>
    <row r="374" spans="7:8" ht="12.75" customHeight="1">
      <c r="G374" s="1017"/>
      <c r="H374" s="1017"/>
    </row>
    <row r="375" spans="7:8" ht="12.75" customHeight="1">
      <c r="G375" s="1017"/>
      <c r="H375" s="1017"/>
    </row>
    <row r="376" spans="7:8" ht="12.75" customHeight="1">
      <c r="G376" s="1017"/>
      <c r="H376" s="1017"/>
    </row>
    <row r="377" spans="7:8" ht="12.75" customHeight="1">
      <c r="G377" s="1017"/>
      <c r="H377" s="1017"/>
    </row>
    <row r="378" spans="7:8" ht="12.75" customHeight="1">
      <c r="G378" s="1017"/>
      <c r="H378" s="1017"/>
    </row>
    <row r="379" spans="7:8" ht="12.75" customHeight="1">
      <c r="G379" s="1017"/>
      <c r="H379" s="1017"/>
    </row>
    <row r="380" spans="7:8" ht="12.75" customHeight="1">
      <c r="G380" s="1017"/>
      <c r="H380" s="1017"/>
    </row>
    <row r="381" spans="7:8" ht="12.75" customHeight="1">
      <c r="G381" s="1017"/>
      <c r="H381" s="1017"/>
    </row>
    <row r="382" spans="7:8" ht="12.75" customHeight="1">
      <c r="G382" s="1017"/>
      <c r="H382" s="1017"/>
    </row>
    <row r="383" spans="7:8" ht="12.75" customHeight="1">
      <c r="G383" s="1017"/>
      <c r="H383" s="1017"/>
    </row>
    <row r="384" spans="7:8" ht="12.75" customHeight="1">
      <c r="G384" s="1017"/>
      <c r="H384" s="1017"/>
    </row>
    <row r="385" spans="7:8" ht="12.75" customHeight="1">
      <c r="G385" s="1017"/>
      <c r="H385" s="1017"/>
    </row>
    <row r="386" spans="7:8" ht="12.75" customHeight="1">
      <c r="G386" s="1017"/>
      <c r="H386" s="1017"/>
    </row>
    <row r="387" spans="7:8" ht="12.75" customHeight="1">
      <c r="G387" s="1017"/>
      <c r="H387" s="1017"/>
    </row>
    <row r="388" spans="7:8" ht="12.75" customHeight="1">
      <c r="G388" s="1017"/>
      <c r="H388" s="1017"/>
    </row>
    <row r="389" spans="7:8" ht="12.75" customHeight="1">
      <c r="G389" s="1017"/>
      <c r="H389" s="1017"/>
    </row>
    <row r="390" spans="7:8" ht="12.75" customHeight="1">
      <c r="G390" s="1017"/>
      <c r="H390" s="1017"/>
    </row>
    <row r="391" spans="7:8" ht="12.75" customHeight="1">
      <c r="G391" s="1017"/>
      <c r="H391" s="1017"/>
    </row>
    <row r="392" spans="7:8" ht="12.75" customHeight="1">
      <c r="G392" s="1017"/>
      <c r="H392" s="1017"/>
    </row>
    <row r="393" spans="7:8" ht="12.75" customHeight="1">
      <c r="G393" s="1017"/>
      <c r="H393" s="1017"/>
    </row>
    <row r="394" spans="7:8" ht="12.75" customHeight="1">
      <c r="G394" s="1017"/>
      <c r="H394" s="1017"/>
    </row>
    <row r="395" spans="7:8" ht="12.75" customHeight="1">
      <c r="G395" s="1017"/>
      <c r="H395" s="1017"/>
    </row>
    <row r="396" spans="7:8" ht="12.75" customHeight="1">
      <c r="G396" s="1017"/>
      <c r="H396" s="1017"/>
    </row>
    <row r="397" spans="7:8" ht="12.75" customHeight="1">
      <c r="G397" s="1017"/>
      <c r="H397" s="1017"/>
    </row>
    <row r="398" spans="7:8" ht="12.75" customHeight="1">
      <c r="G398" s="1017"/>
      <c r="H398" s="1017"/>
    </row>
    <row r="399" spans="7:8" ht="12.75" customHeight="1">
      <c r="G399" s="1017"/>
      <c r="H399" s="1017"/>
    </row>
    <row r="400" spans="7:8" ht="12.75" customHeight="1">
      <c r="G400" s="1017"/>
      <c r="H400" s="1017"/>
    </row>
    <row r="401" spans="7:8" ht="12.75" customHeight="1">
      <c r="G401" s="1017"/>
      <c r="H401" s="1017"/>
    </row>
    <row r="402" spans="7:8" ht="12.75" customHeight="1">
      <c r="G402" s="1017"/>
      <c r="H402" s="1017"/>
    </row>
    <row r="403" spans="7:8" ht="12.75" customHeight="1">
      <c r="G403" s="1017"/>
      <c r="H403" s="1017"/>
    </row>
    <row r="404" spans="7:8" ht="12.75" customHeight="1">
      <c r="G404" s="1017"/>
      <c r="H404" s="1017"/>
    </row>
    <row r="405" spans="7:8" ht="12.75" customHeight="1">
      <c r="G405" s="1017"/>
      <c r="H405" s="1017"/>
    </row>
    <row r="406" spans="7:8" ht="12.75" customHeight="1">
      <c r="G406" s="1017"/>
      <c r="H406" s="1017"/>
    </row>
    <row r="407" spans="7:8" ht="12.75" customHeight="1">
      <c r="G407" s="1017"/>
      <c r="H407" s="1017"/>
    </row>
    <row r="408" spans="7:8" ht="12.75" customHeight="1">
      <c r="G408" s="1017"/>
      <c r="H408" s="1017"/>
    </row>
    <row r="409" spans="7:8" ht="12.75" customHeight="1">
      <c r="G409" s="1017"/>
      <c r="H409" s="1017"/>
    </row>
    <row r="410" spans="7:8" ht="12.75" customHeight="1">
      <c r="G410" s="1017"/>
      <c r="H410" s="1017"/>
    </row>
    <row r="411" spans="7:8" ht="12.75" customHeight="1">
      <c r="G411" s="1017"/>
      <c r="H411" s="1017"/>
    </row>
    <row r="412" spans="7:8" ht="12.75" customHeight="1">
      <c r="G412" s="1017"/>
      <c r="H412" s="1017"/>
    </row>
    <row r="413" spans="7:8" ht="12.75" customHeight="1">
      <c r="G413" s="1017"/>
      <c r="H413" s="1017"/>
    </row>
    <row r="414" spans="7:8" ht="12.75" customHeight="1">
      <c r="G414" s="1017"/>
      <c r="H414" s="1017"/>
    </row>
    <row r="415" spans="7:8" ht="12.75" customHeight="1">
      <c r="G415" s="1017"/>
      <c r="H415" s="1017"/>
    </row>
    <row r="416" spans="7:8" ht="12.75" customHeight="1">
      <c r="G416" s="1017"/>
      <c r="H416" s="1017"/>
    </row>
    <row r="417" spans="7:8" ht="12.75" customHeight="1">
      <c r="G417" s="1017"/>
      <c r="H417" s="1017"/>
    </row>
    <row r="418" spans="7:8" ht="12.75" customHeight="1">
      <c r="G418" s="1017"/>
      <c r="H418" s="1017"/>
    </row>
    <row r="419" spans="7:8" ht="12.75" customHeight="1">
      <c r="G419" s="1017"/>
      <c r="H419" s="1017"/>
    </row>
    <row r="420" spans="7:8" ht="12.75" customHeight="1">
      <c r="G420" s="1017"/>
      <c r="H420" s="1017"/>
    </row>
    <row r="421" spans="7:8" ht="12.75" customHeight="1">
      <c r="G421" s="1017"/>
      <c r="H421" s="1017"/>
    </row>
    <row r="422" spans="7:8" ht="12.75" customHeight="1">
      <c r="G422" s="1017"/>
      <c r="H422" s="1017"/>
    </row>
    <row r="423" spans="7:8" ht="12.75" customHeight="1">
      <c r="G423" s="1017"/>
      <c r="H423" s="1017"/>
    </row>
    <row r="424" spans="7:8" ht="12.75" customHeight="1">
      <c r="G424" s="1017"/>
      <c r="H424" s="1017"/>
    </row>
    <row r="425" spans="7:8" ht="12.75" customHeight="1">
      <c r="G425" s="1017"/>
      <c r="H425" s="1017"/>
    </row>
    <row r="426" spans="7:8" ht="12.75" customHeight="1">
      <c r="G426" s="1017"/>
      <c r="H426" s="1017"/>
    </row>
    <row r="427" spans="7:8" ht="12.75" customHeight="1">
      <c r="G427" s="1017"/>
      <c r="H427" s="1017"/>
    </row>
    <row r="428" spans="7:8" ht="12.75" customHeight="1">
      <c r="G428" s="1017"/>
      <c r="H428" s="1017"/>
    </row>
    <row r="429" spans="7:8" ht="12.75" customHeight="1">
      <c r="G429" s="1017"/>
      <c r="H429" s="1017"/>
    </row>
    <row r="430" spans="7:8" ht="12.75" customHeight="1">
      <c r="G430" s="1017"/>
      <c r="H430" s="1017"/>
    </row>
    <row r="431" spans="7:8" ht="12.75" customHeight="1">
      <c r="G431" s="1017"/>
      <c r="H431" s="1017"/>
    </row>
    <row r="432" spans="7:8" ht="12.75" customHeight="1">
      <c r="G432" s="1017"/>
      <c r="H432" s="1017"/>
    </row>
    <row r="433" spans="7:8" ht="12.75" customHeight="1">
      <c r="G433" s="1017"/>
      <c r="H433" s="1017"/>
    </row>
    <row r="434" spans="7:8" ht="12.75" customHeight="1">
      <c r="G434" s="1017"/>
      <c r="H434" s="1017"/>
    </row>
    <row r="435" spans="7:8" ht="12.75" customHeight="1">
      <c r="G435" s="1017"/>
      <c r="H435" s="1017"/>
    </row>
    <row r="436" spans="7:8" ht="12.75" customHeight="1">
      <c r="G436" s="1017"/>
      <c r="H436" s="1017"/>
    </row>
    <row r="437" spans="7:8" ht="12.75" customHeight="1">
      <c r="G437" s="1017"/>
      <c r="H437" s="1017"/>
    </row>
    <row r="438" spans="7:8" ht="12.75" customHeight="1">
      <c r="G438" s="1017"/>
      <c r="H438" s="1017"/>
    </row>
    <row r="439" spans="7:8" ht="12.75" customHeight="1">
      <c r="G439" s="1017"/>
      <c r="H439" s="1017"/>
    </row>
    <row r="440" spans="7:8" ht="12.75" customHeight="1">
      <c r="G440" s="1017"/>
      <c r="H440" s="1017"/>
    </row>
    <row r="441" spans="7:8" ht="12.75" customHeight="1">
      <c r="G441" s="1017"/>
      <c r="H441" s="1017"/>
    </row>
    <row r="442" spans="7:8" ht="12.75" customHeight="1">
      <c r="G442" s="1017"/>
      <c r="H442" s="1017"/>
    </row>
    <row r="443" spans="7:8" ht="12.75" customHeight="1">
      <c r="G443" s="1017"/>
      <c r="H443" s="1017"/>
    </row>
    <row r="444" spans="7:8" ht="12.75" customHeight="1">
      <c r="G444" s="1017"/>
      <c r="H444" s="1017"/>
    </row>
    <row r="445" spans="7:8" ht="12.75" customHeight="1">
      <c r="G445" s="1017"/>
      <c r="H445" s="1017"/>
    </row>
    <row r="446" spans="7:8" ht="12.75" customHeight="1">
      <c r="G446" s="1017"/>
      <c r="H446" s="1017"/>
    </row>
    <row r="447" spans="7:8" ht="12.75" customHeight="1">
      <c r="G447" s="1017"/>
      <c r="H447" s="1017"/>
    </row>
    <row r="448" spans="7:8" ht="12.75" customHeight="1">
      <c r="G448" s="1017"/>
      <c r="H448" s="1017"/>
    </row>
    <row r="449" spans="7:8" ht="12.75" customHeight="1">
      <c r="G449" s="1017"/>
      <c r="H449" s="1017"/>
    </row>
    <row r="450" spans="7:8" ht="12.75" customHeight="1">
      <c r="G450" s="1017"/>
      <c r="H450" s="1017"/>
    </row>
    <row r="451" spans="7:8" ht="12.75" customHeight="1">
      <c r="G451" s="1017"/>
      <c r="H451" s="1017"/>
    </row>
    <row r="452" spans="7:8" ht="12.75" customHeight="1">
      <c r="G452" s="1017"/>
      <c r="H452" s="1017"/>
    </row>
    <row r="453" spans="7:8" ht="12.75" customHeight="1">
      <c r="G453" s="1017"/>
      <c r="H453" s="1017"/>
    </row>
    <row r="454" spans="7:8" ht="12.75" customHeight="1">
      <c r="G454" s="1017"/>
      <c r="H454" s="1017"/>
    </row>
    <row r="455" spans="7:8" ht="12.75" customHeight="1">
      <c r="G455" s="1017"/>
      <c r="H455" s="1017"/>
    </row>
    <row r="456" spans="7:8" ht="12.75" customHeight="1">
      <c r="G456" s="1017"/>
      <c r="H456" s="1017"/>
    </row>
    <row r="457" spans="7:8" ht="12.75" customHeight="1">
      <c r="G457" s="1017"/>
      <c r="H457" s="1017"/>
    </row>
    <row r="458" spans="7:8" ht="12.75" customHeight="1">
      <c r="G458" s="1017"/>
      <c r="H458" s="1017"/>
    </row>
    <row r="459" spans="7:8" ht="12.75" customHeight="1">
      <c r="G459" s="1017"/>
      <c r="H459" s="1017"/>
    </row>
    <row r="460" spans="7:8" ht="12.75" customHeight="1">
      <c r="G460" s="1017"/>
      <c r="H460" s="1017"/>
    </row>
    <row r="461" spans="7:8" ht="12.75" customHeight="1">
      <c r="G461" s="1017"/>
      <c r="H461" s="1017"/>
    </row>
    <row r="462" spans="7:8" ht="12.75" customHeight="1">
      <c r="G462" s="1017"/>
      <c r="H462" s="1017"/>
    </row>
    <row r="463" spans="7:8" ht="12.75" customHeight="1">
      <c r="G463" s="1017"/>
      <c r="H463" s="1017"/>
    </row>
    <row r="464" spans="7:8" ht="12.75" customHeight="1">
      <c r="G464" s="1017"/>
      <c r="H464" s="1017"/>
    </row>
    <row r="465" spans="7:8" ht="12.75" customHeight="1">
      <c r="G465" s="1017"/>
      <c r="H465" s="1017"/>
    </row>
    <row r="466" spans="7:8" ht="12.75" customHeight="1">
      <c r="G466" s="1017"/>
      <c r="H466" s="1017"/>
    </row>
    <row r="467" spans="7:8" ht="12.75" customHeight="1">
      <c r="G467" s="1017"/>
      <c r="H467" s="1017"/>
    </row>
    <row r="468" spans="7:8" ht="12.75" customHeight="1">
      <c r="G468" s="1017"/>
      <c r="H468" s="1017"/>
    </row>
    <row r="469" spans="7:8" ht="12.75" customHeight="1">
      <c r="G469" s="1017"/>
      <c r="H469" s="1017"/>
    </row>
    <row r="470" spans="7:8" ht="12.75" customHeight="1">
      <c r="G470" s="1017"/>
      <c r="H470" s="1017"/>
    </row>
    <row r="471" spans="7:8" ht="12.75" customHeight="1">
      <c r="G471" s="1017"/>
      <c r="H471" s="1017"/>
    </row>
    <row r="472" spans="7:8" ht="12.75" customHeight="1">
      <c r="G472" s="1017"/>
      <c r="H472" s="1017"/>
    </row>
    <row r="473" spans="7:8" ht="12.75" customHeight="1">
      <c r="G473" s="1017"/>
      <c r="H473" s="1017"/>
    </row>
    <row r="474" spans="7:8" ht="12.75" customHeight="1">
      <c r="G474" s="1017"/>
      <c r="H474" s="1017"/>
    </row>
    <row r="475" spans="7:8" ht="12.75" customHeight="1">
      <c r="G475" s="1017"/>
      <c r="H475" s="1017"/>
    </row>
    <row r="476" spans="7:8" ht="12.75" customHeight="1">
      <c r="G476" s="1017"/>
      <c r="H476" s="1017"/>
    </row>
    <row r="477" spans="7:8" ht="12.75" customHeight="1">
      <c r="G477" s="1017"/>
      <c r="H477" s="1017"/>
    </row>
    <row r="478" spans="7:8" ht="12.75" customHeight="1">
      <c r="G478" s="1017"/>
      <c r="H478" s="1017"/>
    </row>
    <row r="479" spans="7:8" ht="12.75" customHeight="1">
      <c r="G479" s="1017"/>
      <c r="H479" s="1017"/>
    </row>
    <row r="480" spans="7:8" ht="12.75" customHeight="1">
      <c r="G480" s="1017"/>
      <c r="H480" s="1017"/>
    </row>
    <row r="481" spans="7:8" ht="12.75" customHeight="1">
      <c r="G481" s="1017"/>
      <c r="H481" s="1017"/>
    </row>
    <row r="482" spans="7:8" ht="12.75" customHeight="1">
      <c r="G482" s="1017"/>
      <c r="H482" s="1017"/>
    </row>
    <row r="483" spans="7:8" ht="12.75" customHeight="1">
      <c r="G483" s="1017"/>
      <c r="H483" s="1017"/>
    </row>
    <row r="484" spans="7:8" ht="12.75" customHeight="1">
      <c r="G484" s="1017"/>
      <c r="H484" s="1017"/>
    </row>
    <row r="485" spans="7:8" ht="12.75" customHeight="1">
      <c r="G485" s="1017"/>
      <c r="H485" s="1017"/>
    </row>
    <row r="486" spans="7:8" ht="12.75" customHeight="1">
      <c r="G486" s="1017"/>
      <c r="H486" s="1017"/>
    </row>
    <row r="487" spans="7:8" ht="12.75" customHeight="1">
      <c r="G487" s="1017"/>
      <c r="H487" s="1017"/>
    </row>
    <row r="488" spans="7:8" ht="12.75" customHeight="1">
      <c r="G488" s="1017"/>
      <c r="H488" s="1017"/>
    </row>
    <row r="489" spans="7:8" ht="12.75" customHeight="1">
      <c r="G489" s="1017"/>
      <c r="H489" s="1017"/>
    </row>
    <row r="490" spans="7:8" ht="12.75" customHeight="1">
      <c r="G490" s="1017"/>
      <c r="H490" s="1017"/>
    </row>
    <row r="491" spans="7:8" ht="12.75" customHeight="1">
      <c r="G491" s="1017"/>
      <c r="H491" s="1017"/>
    </row>
    <row r="492" spans="7:8" ht="12.75" customHeight="1">
      <c r="G492" s="1017"/>
      <c r="H492" s="1017"/>
    </row>
    <row r="493" spans="7:8" ht="12.75" customHeight="1">
      <c r="G493" s="1017"/>
      <c r="H493" s="1017"/>
    </row>
    <row r="494" spans="7:8" ht="12.75" customHeight="1">
      <c r="G494" s="1017"/>
      <c r="H494" s="1017"/>
    </row>
    <row r="495" spans="7:8" ht="12.75" customHeight="1">
      <c r="G495" s="1017"/>
      <c r="H495" s="1017"/>
    </row>
    <row r="496" spans="7:8" ht="12.75" customHeight="1">
      <c r="G496" s="1017"/>
      <c r="H496" s="1017"/>
    </row>
    <row r="497" spans="7:8" ht="12.75" customHeight="1">
      <c r="G497" s="1017"/>
      <c r="H497" s="1017"/>
    </row>
    <row r="498" spans="7:8" ht="12.75" customHeight="1">
      <c r="G498" s="1017"/>
      <c r="H498" s="1017"/>
    </row>
    <row r="499" spans="7:8" ht="12.75" customHeight="1">
      <c r="G499" s="1017"/>
      <c r="H499" s="1017"/>
    </row>
    <row r="500" spans="7:8" ht="12.75" customHeight="1">
      <c r="G500" s="1017"/>
      <c r="H500" s="1017"/>
    </row>
    <row r="501" spans="7:8" ht="12.75" customHeight="1">
      <c r="G501" s="1017"/>
      <c r="H501" s="1017"/>
    </row>
    <row r="502" spans="7:8" ht="12.75" customHeight="1">
      <c r="G502" s="1017"/>
      <c r="H502" s="1017"/>
    </row>
    <row r="503" spans="7:8" ht="12.75" customHeight="1">
      <c r="G503" s="1017"/>
      <c r="H503" s="1017"/>
    </row>
    <row r="504" spans="7:8" ht="12.75" customHeight="1">
      <c r="G504" s="1017"/>
      <c r="H504" s="1017"/>
    </row>
    <row r="505" spans="7:8" ht="12.75" customHeight="1">
      <c r="G505" s="1017"/>
      <c r="H505" s="1017"/>
    </row>
    <row r="506" spans="7:8" ht="12.75" customHeight="1">
      <c r="G506" s="1017"/>
      <c r="H506" s="1017"/>
    </row>
    <row r="507" spans="7:8" ht="12.75" customHeight="1">
      <c r="G507" s="1017"/>
      <c r="H507" s="1017"/>
    </row>
    <row r="508" spans="7:8" ht="12.75" customHeight="1">
      <c r="G508" s="1017"/>
      <c r="H508" s="1017"/>
    </row>
    <row r="509" spans="7:8" ht="12.75" customHeight="1">
      <c r="G509" s="1017"/>
      <c r="H509" s="1017"/>
    </row>
    <row r="510" spans="7:8" ht="12.75" customHeight="1">
      <c r="G510" s="1017"/>
      <c r="H510" s="1017"/>
    </row>
    <row r="511" spans="7:8" ht="12.75" customHeight="1">
      <c r="G511" s="1017"/>
      <c r="H511" s="1017"/>
    </row>
    <row r="512" spans="7:8" ht="12.75" customHeight="1">
      <c r="G512" s="1017"/>
      <c r="H512" s="1017"/>
    </row>
    <row r="513" spans="7:8" ht="12.75" customHeight="1">
      <c r="G513" s="1017"/>
      <c r="H513" s="1017"/>
    </row>
    <row r="514" spans="7:8" ht="12.75" customHeight="1">
      <c r="G514" s="1017"/>
      <c r="H514" s="1017"/>
    </row>
    <row r="515" spans="7:8" ht="12.75" customHeight="1">
      <c r="G515" s="1017"/>
      <c r="H515" s="1017"/>
    </row>
    <row r="516" spans="7:8" ht="12.75" customHeight="1">
      <c r="G516" s="1017"/>
      <c r="H516" s="1017"/>
    </row>
    <row r="517" spans="7:8" ht="12.75" customHeight="1">
      <c r="G517" s="1017"/>
      <c r="H517" s="1017"/>
    </row>
    <row r="518" spans="7:8" ht="12.75" customHeight="1">
      <c r="G518" s="1017"/>
      <c r="H518" s="1017"/>
    </row>
    <row r="519" spans="7:8" ht="12.75" customHeight="1">
      <c r="G519" s="1017"/>
      <c r="H519" s="1017"/>
    </row>
    <row r="520" spans="7:8" ht="12.75" customHeight="1">
      <c r="G520" s="1017"/>
      <c r="H520" s="1017"/>
    </row>
    <row r="521" spans="7:8" ht="12.75" customHeight="1">
      <c r="G521" s="1017"/>
      <c r="H521" s="1017"/>
    </row>
    <row r="522" spans="7:8" ht="12.75" customHeight="1">
      <c r="G522" s="1017"/>
      <c r="H522" s="1017"/>
    </row>
    <row r="523" spans="7:8" ht="12.75" customHeight="1">
      <c r="G523" s="1017"/>
      <c r="H523" s="1017"/>
    </row>
    <row r="524" spans="7:8" ht="12.75" customHeight="1">
      <c r="G524" s="1017"/>
      <c r="H524" s="1017"/>
    </row>
    <row r="525" spans="7:8" ht="12.75" customHeight="1">
      <c r="G525" s="1017"/>
      <c r="H525" s="1017"/>
    </row>
    <row r="526" spans="7:8" ht="12.75" customHeight="1">
      <c r="G526" s="1017"/>
      <c r="H526" s="1017"/>
    </row>
    <row r="527" spans="7:8" ht="12.75" customHeight="1">
      <c r="G527" s="1017"/>
      <c r="H527" s="1017"/>
    </row>
    <row r="528" spans="7:8" ht="12.75" customHeight="1">
      <c r="G528" s="1017"/>
      <c r="H528" s="1017"/>
    </row>
    <row r="529" spans="7:8" ht="12.75" customHeight="1">
      <c r="G529" s="1017"/>
      <c r="H529" s="1017"/>
    </row>
    <row r="530" spans="7:8" ht="12.75" customHeight="1">
      <c r="G530" s="1017"/>
      <c r="H530" s="1017"/>
    </row>
    <row r="531" spans="7:8" ht="12.75" customHeight="1">
      <c r="G531" s="1017"/>
      <c r="H531" s="1017"/>
    </row>
    <row r="532" spans="7:8" ht="12.75" customHeight="1">
      <c r="G532" s="1017"/>
      <c r="H532" s="1017"/>
    </row>
    <row r="533" spans="7:8" ht="12.75" customHeight="1">
      <c r="G533" s="1017"/>
      <c r="H533" s="1017"/>
    </row>
    <row r="534" spans="7:8" ht="12.75" customHeight="1">
      <c r="G534" s="1017"/>
      <c r="H534" s="1017"/>
    </row>
    <row r="535" spans="7:8" ht="12.75" customHeight="1">
      <c r="G535" s="1017"/>
      <c r="H535" s="1017"/>
    </row>
    <row r="536" spans="7:8" ht="12.75" customHeight="1">
      <c r="G536" s="1017"/>
      <c r="H536" s="1017"/>
    </row>
    <row r="537" spans="7:8" ht="12.75" customHeight="1">
      <c r="G537" s="1017"/>
      <c r="H537" s="1017"/>
    </row>
    <row r="538" spans="7:8" ht="12.75" customHeight="1">
      <c r="G538" s="1017"/>
      <c r="H538" s="1017"/>
    </row>
    <row r="539" spans="7:8" ht="12.75" customHeight="1">
      <c r="G539" s="1017"/>
      <c r="H539" s="1017"/>
    </row>
    <row r="540" spans="7:8" ht="12.75" customHeight="1">
      <c r="G540" s="1017"/>
      <c r="H540" s="1017"/>
    </row>
    <row r="541" spans="7:8" ht="12.75" customHeight="1">
      <c r="G541" s="1017"/>
      <c r="H541" s="1017"/>
    </row>
    <row r="542" spans="7:8" ht="12.75" customHeight="1">
      <c r="G542" s="1017"/>
      <c r="H542" s="1017"/>
    </row>
    <row r="543" spans="7:8" ht="12.75" customHeight="1">
      <c r="G543" s="1017"/>
      <c r="H543" s="1017"/>
    </row>
    <row r="544" spans="7:8" ht="12.75" customHeight="1">
      <c r="G544" s="1017"/>
      <c r="H544" s="1017"/>
    </row>
    <row r="545" spans="7:8" ht="12.75" customHeight="1">
      <c r="G545" s="1017"/>
      <c r="H545" s="1017"/>
    </row>
    <row r="546" spans="7:8" ht="12.75" customHeight="1">
      <c r="G546" s="1017"/>
      <c r="H546" s="1017"/>
    </row>
    <row r="547" spans="7:8" ht="12.75" customHeight="1">
      <c r="G547" s="1017"/>
      <c r="H547" s="1017"/>
    </row>
    <row r="548" spans="7:8" ht="12.75" customHeight="1">
      <c r="G548" s="1017"/>
      <c r="H548" s="1017"/>
    </row>
    <row r="549" spans="7:8" ht="12.75" customHeight="1">
      <c r="G549" s="1017"/>
      <c r="H549" s="1017"/>
    </row>
    <row r="550" spans="7:8" ht="12.75" customHeight="1">
      <c r="G550" s="1017"/>
      <c r="H550" s="1017"/>
    </row>
    <row r="551" spans="7:8" ht="12.75" customHeight="1">
      <c r="G551" s="1017"/>
      <c r="H551" s="1017"/>
    </row>
    <row r="552" spans="7:8" ht="12.75" customHeight="1">
      <c r="G552" s="1017"/>
      <c r="H552" s="1017"/>
    </row>
    <row r="553" spans="7:8" ht="12.75" customHeight="1">
      <c r="G553" s="1017"/>
      <c r="H553" s="1017"/>
    </row>
    <row r="554" spans="7:8" ht="12.75" customHeight="1">
      <c r="G554" s="1017"/>
      <c r="H554" s="1017"/>
    </row>
    <row r="555" spans="7:8" ht="12.75" customHeight="1">
      <c r="G555" s="1017"/>
      <c r="H555" s="1017"/>
    </row>
    <row r="556" spans="7:8" ht="12.75" customHeight="1">
      <c r="G556" s="1017"/>
      <c r="H556" s="1017"/>
    </row>
    <row r="557" spans="7:8" ht="12.75" customHeight="1">
      <c r="G557" s="1017"/>
      <c r="H557" s="1017"/>
    </row>
    <row r="558" spans="7:8" ht="12.75" customHeight="1">
      <c r="G558" s="1017"/>
      <c r="H558" s="1017"/>
    </row>
    <row r="559" spans="7:8" ht="12.75" customHeight="1">
      <c r="G559" s="1017"/>
      <c r="H559" s="1017"/>
    </row>
    <row r="560" spans="7:8" ht="12.75" customHeight="1">
      <c r="G560" s="1017"/>
      <c r="H560" s="1017"/>
    </row>
    <row r="561" spans="7:8" ht="12.75" customHeight="1">
      <c r="G561" s="1017"/>
      <c r="H561" s="1017"/>
    </row>
    <row r="562" spans="7:8" ht="12.75" customHeight="1">
      <c r="G562" s="1017"/>
      <c r="H562" s="1017"/>
    </row>
    <row r="563" spans="7:8" ht="12.75" customHeight="1">
      <c r="G563" s="1017"/>
      <c r="H563" s="1017"/>
    </row>
    <row r="564" spans="7:8" ht="12.75" customHeight="1">
      <c r="G564" s="1017"/>
      <c r="H564" s="1017"/>
    </row>
    <row r="565" spans="7:8" ht="12.75" customHeight="1">
      <c r="G565" s="1017"/>
      <c r="H565" s="1017"/>
    </row>
    <row r="566" spans="7:8" ht="12.75" customHeight="1">
      <c r="G566" s="1017"/>
      <c r="H566" s="1017"/>
    </row>
    <row r="567" spans="7:8" ht="12.75" customHeight="1">
      <c r="G567" s="1017"/>
      <c r="H567" s="1017"/>
    </row>
    <row r="568" spans="7:8" ht="12.75" customHeight="1">
      <c r="G568" s="1017"/>
      <c r="H568" s="1017"/>
    </row>
    <row r="569" spans="7:8" ht="12.75" customHeight="1">
      <c r="G569" s="1017"/>
      <c r="H569" s="1017"/>
    </row>
    <row r="570" spans="7:8" ht="12.75" customHeight="1">
      <c r="G570" s="1017"/>
      <c r="H570" s="1017"/>
    </row>
    <row r="571" spans="7:8" ht="12.75" customHeight="1">
      <c r="G571" s="1017"/>
      <c r="H571" s="1017"/>
    </row>
    <row r="572" spans="7:8" ht="12.75" customHeight="1">
      <c r="G572" s="1017"/>
      <c r="H572" s="1017"/>
    </row>
    <row r="573" spans="7:8" ht="12.75" customHeight="1">
      <c r="G573" s="1017"/>
      <c r="H573" s="1017"/>
    </row>
    <row r="574" spans="7:8" ht="12.75" customHeight="1">
      <c r="G574" s="1017"/>
      <c r="H574" s="1017"/>
    </row>
    <row r="575" spans="7:8" ht="12.75" customHeight="1">
      <c r="G575" s="1017"/>
      <c r="H575" s="1017"/>
    </row>
    <row r="576" spans="7:8" ht="12.75" customHeight="1">
      <c r="G576" s="1017"/>
      <c r="H576" s="1017"/>
    </row>
    <row r="577" spans="7:8" ht="12.75" customHeight="1">
      <c r="G577" s="1017"/>
      <c r="H577" s="1017"/>
    </row>
    <row r="578" spans="7:8" ht="12.75" customHeight="1">
      <c r="G578" s="1017"/>
      <c r="H578" s="1017"/>
    </row>
    <row r="579" spans="7:8" ht="12.75" customHeight="1">
      <c r="G579" s="1017"/>
      <c r="H579" s="1017"/>
    </row>
    <row r="580" spans="7:8" ht="12.75" customHeight="1">
      <c r="G580" s="1017"/>
      <c r="H580" s="1017"/>
    </row>
    <row r="581" spans="7:8" ht="12.75" customHeight="1">
      <c r="G581" s="1017"/>
      <c r="H581" s="1017"/>
    </row>
    <row r="582" spans="7:8" ht="12.75" customHeight="1">
      <c r="G582" s="1017"/>
      <c r="H582" s="1017"/>
    </row>
    <row r="583" spans="7:8" ht="12.75" customHeight="1">
      <c r="G583" s="1017"/>
      <c r="H583" s="1017"/>
    </row>
    <row r="584" spans="7:8" ht="12.75" customHeight="1">
      <c r="G584" s="1017"/>
      <c r="H584" s="1017"/>
    </row>
    <row r="585" spans="7:8" ht="12.75" customHeight="1">
      <c r="G585" s="1017"/>
      <c r="H585" s="1017"/>
    </row>
    <row r="586" spans="7:8" ht="12.75" customHeight="1">
      <c r="G586" s="1017"/>
      <c r="H586" s="1017"/>
    </row>
    <row r="587" spans="7:8" ht="12.75" customHeight="1">
      <c r="G587" s="1017"/>
      <c r="H587" s="1017"/>
    </row>
    <row r="588" spans="7:8" ht="12.75" customHeight="1">
      <c r="G588" s="1017"/>
      <c r="H588" s="1017"/>
    </row>
    <row r="589" spans="7:8" ht="12.75" customHeight="1">
      <c r="G589" s="1017"/>
      <c r="H589" s="1017"/>
    </row>
    <row r="590" spans="7:8" ht="12.75" customHeight="1">
      <c r="G590" s="1017"/>
      <c r="H590" s="1017"/>
    </row>
    <row r="591" spans="7:8" ht="12.75" customHeight="1">
      <c r="G591" s="1017"/>
      <c r="H591" s="1017"/>
    </row>
    <row r="592" spans="7:8" ht="12.75" customHeight="1">
      <c r="G592" s="1017"/>
      <c r="H592" s="1017"/>
    </row>
    <row r="593" spans="7:8" ht="12.75" customHeight="1">
      <c r="G593" s="1017"/>
      <c r="H593" s="1017"/>
    </row>
    <row r="594" spans="7:8" ht="12.75" customHeight="1">
      <c r="G594" s="1017"/>
      <c r="H594" s="1017"/>
    </row>
    <row r="595" spans="7:8" ht="12.75" customHeight="1">
      <c r="G595" s="1017"/>
      <c r="H595" s="1017"/>
    </row>
    <row r="596" spans="7:8" ht="12.75" customHeight="1">
      <c r="G596" s="1017"/>
      <c r="H596" s="1017"/>
    </row>
    <row r="597" spans="7:8" ht="12.75" customHeight="1">
      <c r="G597" s="1017"/>
      <c r="H597" s="1017"/>
    </row>
    <row r="598" spans="7:8" ht="12.75" customHeight="1">
      <c r="G598" s="1017"/>
      <c r="H598" s="1017"/>
    </row>
    <row r="599" spans="7:8" ht="12.75" customHeight="1">
      <c r="G599" s="1017"/>
      <c r="H599" s="1017"/>
    </row>
    <row r="600" spans="7:8" ht="12.75" customHeight="1">
      <c r="G600" s="1017"/>
      <c r="H600" s="1017"/>
    </row>
    <row r="601" spans="7:8" ht="12.75" customHeight="1">
      <c r="G601" s="1017"/>
      <c r="H601" s="1017"/>
    </row>
    <row r="602" spans="7:8" ht="12.75" customHeight="1">
      <c r="G602" s="1017"/>
      <c r="H602" s="1017"/>
    </row>
    <row r="603" spans="7:8" ht="12.75" customHeight="1">
      <c r="G603" s="1017"/>
      <c r="H603" s="1017"/>
    </row>
    <row r="604" spans="7:8" ht="12.75" customHeight="1">
      <c r="G604" s="1017"/>
      <c r="H604" s="1017"/>
    </row>
    <row r="605" spans="7:8" ht="12.75" customHeight="1">
      <c r="G605" s="1017"/>
      <c r="H605" s="1017"/>
    </row>
    <row r="606" spans="7:8" ht="12.75" customHeight="1">
      <c r="G606" s="1017"/>
      <c r="H606" s="1017"/>
    </row>
    <row r="607" spans="7:8" ht="12.75" customHeight="1">
      <c r="G607" s="1017"/>
      <c r="H607" s="1017"/>
    </row>
    <row r="608" spans="7:8" ht="12.75" customHeight="1">
      <c r="G608" s="1017"/>
      <c r="H608" s="1017"/>
    </row>
    <row r="609" spans="7:8" ht="12.75" customHeight="1">
      <c r="G609" s="1017"/>
      <c r="H609" s="1017"/>
    </row>
    <row r="610" spans="7:8" ht="12.75" customHeight="1">
      <c r="G610" s="1017"/>
      <c r="H610" s="1017"/>
    </row>
    <row r="611" spans="7:8" ht="12.75" customHeight="1">
      <c r="G611" s="1017"/>
      <c r="H611" s="1017"/>
    </row>
    <row r="612" spans="7:8" ht="12.75" customHeight="1">
      <c r="G612" s="1017"/>
      <c r="H612" s="1017"/>
    </row>
    <row r="613" spans="7:8" ht="12.75" customHeight="1">
      <c r="G613" s="1017"/>
      <c r="H613" s="1017"/>
    </row>
    <row r="614" spans="7:8" ht="12.75" customHeight="1">
      <c r="G614" s="1017"/>
      <c r="H614" s="1017"/>
    </row>
    <row r="615" spans="7:8" ht="12.75" customHeight="1">
      <c r="G615" s="1017"/>
      <c r="H615" s="1017"/>
    </row>
    <row r="616" spans="7:8" ht="12.75" customHeight="1">
      <c r="G616" s="1017"/>
      <c r="H616" s="1017"/>
    </row>
    <row r="617" spans="7:8" ht="12.75" customHeight="1">
      <c r="G617" s="1017"/>
      <c r="H617" s="1017"/>
    </row>
    <row r="618" spans="7:8" ht="12.75" customHeight="1">
      <c r="G618" s="1017"/>
      <c r="H618" s="1017"/>
    </row>
    <row r="619" spans="7:8" ht="12.75" customHeight="1">
      <c r="G619" s="1017"/>
      <c r="H619" s="1017"/>
    </row>
    <row r="620" spans="7:8" ht="12.75" customHeight="1">
      <c r="G620" s="1017"/>
      <c r="H620" s="1017"/>
    </row>
    <row r="621" spans="7:8" ht="12.75" customHeight="1">
      <c r="G621" s="1017"/>
      <c r="H621" s="1017"/>
    </row>
    <row r="622" spans="7:8" ht="12.75" customHeight="1">
      <c r="G622" s="1017"/>
      <c r="H622" s="1017"/>
    </row>
    <row r="623" spans="7:8" ht="12.75" customHeight="1">
      <c r="G623" s="1017"/>
      <c r="H623" s="1017"/>
    </row>
    <row r="624" spans="7:8" ht="12.75" customHeight="1">
      <c r="G624" s="1017"/>
      <c r="H624" s="1017"/>
    </row>
    <row r="625" spans="7:8" ht="12.75" customHeight="1">
      <c r="G625" s="1017"/>
      <c r="H625" s="1017"/>
    </row>
    <row r="626" spans="7:8" ht="12.75" customHeight="1">
      <c r="G626" s="1017"/>
      <c r="H626" s="1017"/>
    </row>
    <row r="627" spans="7:8" ht="12.75" customHeight="1">
      <c r="G627" s="1017"/>
      <c r="H627" s="1017"/>
    </row>
    <row r="628" spans="7:8" ht="12.75" customHeight="1">
      <c r="G628" s="1017"/>
      <c r="H628" s="1017"/>
    </row>
    <row r="629" spans="7:8" ht="12.75" customHeight="1">
      <c r="G629" s="1017"/>
      <c r="H629" s="1017"/>
    </row>
    <row r="630" spans="7:8" ht="12.75" customHeight="1">
      <c r="G630" s="1017"/>
      <c r="H630" s="1017"/>
    </row>
    <row r="631" spans="7:8" ht="12.75" customHeight="1">
      <c r="G631" s="1017"/>
      <c r="H631" s="1017"/>
    </row>
    <row r="632" spans="7:8" ht="12.75" customHeight="1">
      <c r="G632" s="1017"/>
      <c r="H632" s="1017"/>
    </row>
    <row r="633" spans="7:8" ht="12.75" customHeight="1">
      <c r="G633" s="1017"/>
      <c r="H633" s="1017"/>
    </row>
    <row r="634" spans="7:8" ht="12.75" customHeight="1">
      <c r="G634" s="1017"/>
      <c r="H634" s="1017"/>
    </row>
    <row r="635" spans="7:8" ht="12.75" customHeight="1">
      <c r="G635" s="1017"/>
      <c r="H635" s="1017"/>
    </row>
    <row r="636" spans="7:8" ht="12.75" customHeight="1">
      <c r="G636" s="1017"/>
      <c r="H636" s="1017"/>
    </row>
    <row r="637" spans="7:8" ht="12.75" customHeight="1">
      <c r="G637" s="1017"/>
      <c r="H637" s="1017"/>
    </row>
    <row r="638" spans="7:8" ht="12.75" customHeight="1">
      <c r="G638" s="1017"/>
      <c r="H638" s="1017"/>
    </row>
    <row r="639" spans="7:8" ht="12.75" customHeight="1">
      <c r="G639" s="1017"/>
      <c r="H639" s="1017"/>
    </row>
    <row r="640" spans="7:8" ht="12.75" customHeight="1">
      <c r="G640" s="1017"/>
      <c r="H640" s="1017"/>
    </row>
    <row r="641" spans="7:8" ht="12.75" customHeight="1">
      <c r="G641" s="1017"/>
      <c r="H641" s="1017"/>
    </row>
    <row r="642" spans="7:8" ht="12.75" customHeight="1">
      <c r="G642" s="1017"/>
      <c r="H642" s="1017"/>
    </row>
    <row r="643" spans="7:8" ht="12.75" customHeight="1">
      <c r="G643" s="1017"/>
      <c r="H643" s="1017"/>
    </row>
    <row r="644" spans="7:8" ht="12.75" customHeight="1">
      <c r="G644" s="1017"/>
      <c r="H644" s="1017"/>
    </row>
    <row r="645" spans="7:8" ht="12.75" customHeight="1">
      <c r="G645" s="1017"/>
      <c r="H645" s="1017"/>
    </row>
    <row r="646" spans="7:8" ht="12.75" customHeight="1">
      <c r="G646" s="1017"/>
      <c r="H646" s="1017"/>
    </row>
    <row r="647" spans="7:8" ht="12.75" customHeight="1">
      <c r="G647" s="1017"/>
      <c r="H647" s="1017"/>
    </row>
    <row r="648" spans="7:8" ht="12.75" customHeight="1">
      <c r="G648" s="1017"/>
      <c r="H648" s="1017"/>
    </row>
    <row r="649" spans="7:8" ht="12.75" customHeight="1">
      <c r="G649" s="1017"/>
      <c r="H649" s="1017"/>
    </row>
    <row r="650" spans="7:8" ht="12.75" customHeight="1">
      <c r="G650" s="1017"/>
      <c r="H650" s="1017"/>
    </row>
    <row r="651" spans="7:8" ht="12.75" customHeight="1">
      <c r="G651" s="1017"/>
      <c r="H651" s="1017"/>
    </row>
    <row r="652" spans="7:8" ht="12.75" customHeight="1">
      <c r="G652" s="1017"/>
      <c r="H652" s="1017"/>
    </row>
    <row r="653" spans="7:8" ht="12.75" customHeight="1">
      <c r="G653" s="1017"/>
      <c r="H653" s="1017"/>
    </row>
    <row r="654" spans="7:8" ht="12.75" customHeight="1">
      <c r="G654" s="1017"/>
      <c r="H654" s="1017"/>
    </row>
    <row r="655" spans="7:8" ht="12.75" customHeight="1">
      <c r="G655" s="1017"/>
      <c r="H655" s="1017"/>
    </row>
    <row r="656" spans="7:8" ht="12.75" customHeight="1">
      <c r="G656" s="1017"/>
      <c r="H656" s="1017"/>
    </row>
    <row r="657" spans="7:8" ht="12.75" customHeight="1">
      <c r="G657" s="1017"/>
      <c r="H657" s="1017"/>
    </row>
    <row r="658" spans="7:8" ht="12.75" customHeight="1">
      <c r="G658" s="1017"/>
      <c r="H658" s="1017"/>
    </row>
    <row r="659" spans="7:8" ht="12.75" customHeight="1">
      <c r="G659" s="1017"/>
      <c r="H659" s="1017"/>
    </row>
    <row r="660" spans="7:8" ht="12.75" customHeight="1">
      <c r="G660" s="1017"/>
      <c r="H660" s="1017"/>
    </row>
    <row r="661" spans="7:8" ht="12.75" customHeight="1">
      <c r="G661" s="1017"/>
      <c r="H661" s="1017"/>
    </row>
    <row r="662" spans="7:8" ht="12.75" customHeight="1">
      <c r="G662" s="1017"/>
      <c r="H662" s="1017"/>
    </row>
    <row r="663" spans="7:8" ht="12.75" customHeight="1">
      <c r="G663" s="1017"/>
      <c r="H663" s="1017"/>
    </row>
    <row r="664" spans="7:8" ht="12.75" customHeight="1">
      <c r="G664" s="1017"/>
      <c r="H664" s="1017"/>
    </row>
    <row r="665" spans="7:8" ht="12.75" customHeight="1">
      <c r="G665" s="1017"/>
      <c r="H665" s="1017"/>
    </row>
    <row r="666" spans="7:8" ht="12.75" customHeight="1">
      <c r="G666" s="1017"/>
      <c r="H666" s="1017"/>
    </row>
    <row r="667" spans="7:8" ht="12.75" customHeight="1">
      <c r="G667" s="1017"/>
      <c r="H667" s="1017"/>
    </row>
    <row r="668" spans="7:8" ht="12.75" customHeight="1">
      <c r="G668" s="1017"/>
      <c r="H668" s="1017"/>
    </row>
    <row r="669" spans="7:8" ht="12.75" customHeight="1">
      <c r="G669" s="1017"/>
      <c r="H669" s="1017"/>
    </row>
    <row r="670" spans="7:8" ht="12.75" customHeight="1">
      <c r="G670" s="1017"/>
      <c r="H670" s="1017"/>
    </row>
    <row r="671" spans="7:8" ht="12.75" customHeight="1">
      <c r="G671" s="1017"/>
      <c r="H671" s="1017"/>
    </row>
    <row r="672" spans="7:8" ht="12.75" customHeight="1">
      <c r="G672" s="1017"/>
      <c r="H672" s="1017"/>
    </row>
    <row r="673" spans="7:8" ht="12.75" customHeight="1">
      <c r="G673" s="1017"/>
      <c r="H673" s="1017"/>
    </row>
    <row r="674" spans="7:8" ht="12.75" customHeight="1">
      <c r="G674" s="1017"/>
      <c r="H674" s="1017"/>
    </row>
    <row r="675" spans="7:8" ht="12.75" customHeight="1">
      <c r="G675" s="1017"/>
      <c r="H675" s="1017"/>
    </row>
    <row r="676" spans="7:8" ht="12.75" customHeight="1">
      <c r="G676" s="1017"/>
      <c r="H676" s="1017"/>
    </row>
    <row r="677" spans="7:8" ht="12.75" customHeight="1">
      <c r="G677" s="1017"/>
      <c r="H677" s="1017"/>
    </row>
    <row r="678" spans="7:8" ht="12.75" customHeight="1">
      <c r="G678" s="1017"/>
      <c r="H678" s="1017"/>
    </row>
    <row r="679" spans="7:8" ht="12.75" customHeight="1">
      <c r="G679" s="1017"/>
      <c r="H679" s="1017"/>
    </row>
    <row r="680" spans="7:8" ht="12.75" customHeight="1">
      <c r="G680" s="1017"/>
      <c r="H680" s="1017"/>
    </row>
    <row r="681" spans="7:8" ht="12.75" customHeight="1">
      <c r="G681" s="1017"/>
      <c r="H681" s="1017"/>
    </row>
    <row r="682" spans="7:8" ht="12.75" customHeight="1">
      <c r="G682" s="1017"/>
      <c r="H682" s="1017"/>
    </row>
    <row r="683" spans="7:8" ht="12.75" customHeight="1">
      <c r="G683" s="1017"/>
      <c r="H683" s="1017"/>
    </row>
    <row r="684" spans="7:8" ht="12.75" customHeight="1">
      <c r="G684" s="1017"/>
      <c r="H684" s="1017"/>
    </row>
    <row r="685" spans="7:8" ht="12.75" customHeight="1">
      <c r="G685" s="1017"/>
      <c r="H685" s="1017"/>
    </row>
    <row r="686" spans="7:8" ht="12.75" customHeight="1">
      <c r="G686" s="1017"/>
      <c r="H686" s="1017"/>
    </row>
    <row r="687" spans="7:8" ht="12.75" customHeight="1">
      <c r="G687" s="1017"/>
      <c r="H687" s="1017"/>
    </row>
    <row r="688" spans="7:8" ht="12.75" customHeight="1">
      <c r="G688" s="1017"/>
      <c r="H688" s="1017"/>
    </row>
    <row r="689" spans="7:8" ht="12.75" customHeight="1">
      <c r="G689" s="1017"/>
      <c r="H689" s="1017"/>
    </row>
    <row r="690" spans="7:8" ht="12.75" customHeight="1">
      <c r="G690" s="1017"/>
      <c r="H690" s="1017"/>
    </row>
    <row r="691" spans="7:8" ht="12.75" customHeight="1">
      <c r="G691" s="1017"/>
      <c r="H691" s="1017"/>
    </row>
    <row r="692" spans="7:8" ht="12.75" customHeight="1">
      <c r="G692" s="1017"/>
      <c r="H692" s="1017"/>
    </row>
    <row r="693" spans="7:8" ht="12.75" customHeight="1">
      <c r="G693" s="1017"/>
      <c r="H693" s="1017"/>
    </row>
    <row r="694" spans="7:8" ht="12.75" customHeight="1">
      <c r="G694" s="1017"/>
      <c r="H694" s="1017"/>
    </row>
    <row r="695" spans="7:8" ht="12.75" customHeight="1">
      <c r="G695" s="1017"/>
      <c r="H695" s="1017"/>
    </row>
    <row r="696" spans="7:8" ht="12.75" customHeight="1">
      <c r="G696" s="1017"/>
      <c r="H696" s="1017"/>
    </row>
    <row r="697" spans="7:8" ht="12.75" customHeight="1">
      <c r="G697" s="1017"/>
      <c r="H697" s="1017"/>
    </row>
    <row r="698" spans="7:8" ht="12.75" customHeight="1">
      <c r="G698" s="1017"/>
      <c r="H698" s="1017"/>
    </row>
    <row r="699" spans="7:8" ht="12.75" customHeight="1">
      <c r="G699" s="1017"/>
      <c r="H699" s="1017"/>
    </row>
    <row r="700" spans="7:8" ht="12.75" customHeight="1">
      <c r="G700" s="1017"/>
      <c r="H700" s="1017"/>
    </row>
    <row r="701" spans="7:8" ht="12.75" customHeight="1">
      <c r="G701" s="1017"/>
      <c r="H701" s="1017"/>
    </row>
    <row r="702" spans="7:8" ht="12.75" customHeight="1">
      <c r="G702" s="1017"/>
      <c r="H702" s="1017"/>
    </row>
    <row r="703" spans="7:8" ht="12.75" customHeight="1">
      <c r="G703" s="1017"/>
      <c r="H703" s="1017"/>
    </row>
    <row r="704" spans="7:8" ht="12.75" customHeight="1">
      <c r="G704" s="1017"/>
      <c r="H704" s="1017"/>
    </row>
    <row r="705" spans="7:8" ht="12.75" customHeight="1">
      <c r="G705" s="1017"/>
      <c r="H705" s="1017"/>
    </row>
    <row r="706" spans="7:8" ht="12.75" customHeight="1">
      <c r="G706" s="1017"/>
      <c r="H706" s="1017"/>
    </row>
    <row r="707" spans="7:8" ht="12.75" customHeight="1">
      <c r="G707" s="1017"/>
      <c r="H707" s="1017"/>
    </row>
    <row r="708" spans="7:8" ht="12.75" customHeight="1">
      <c r="G708" s="1017"/>
      <c r="H708" s="1017"/>
    </row>
    <row r="709" spans="7:8" ht="12.75" customHeight="1">
      <c r="G709" s="1017"/>
      <c r="H709" s="1017"/>
    </row>
    <row r="710" spans="7:8" ht="12.75" customHeight="1">
      <c r="G710" s="1017"/>
      <c r="H710" s="1017"/>
    </row>
    <row r="711" spans="7:8" ht="12.75" customHeight="1">
      <c r="G711" s="1017"/>
      <c r="H711" s="1017"/>
    </row>
    <row r="712" spans="7:8" ht="12.75" customHeight="1">
      <c r="G712" s="1017"/>
      <c r="H712" s="1017"/>
    </row>
    <row r="713" spans="7:8" ht="12.75" customHeight="1">
      <c r="G713" s="1017"/>
      <c r="H713" s="1017"/>
    </row>
    <row r="714" spans="7:8" ht="12.75" customHeight="1">
      <c r="G714" s="1017"/>
      <c r="H714" s="1017"/>
    </row>
    <row r="715" spans="7:8" ht="12.75" customHeight="1">
      <c r="G715" s="1017"/>
      <c r="H715" s="1017"/>
    </row>
    <row r="716" spans="7:8" ht="12.75" customHeight="1">
      <c r="G716" s="1017"/>
      <c r="H716" s="1017"/>
    </row>
    <row r="717" spans="7:8" ht="12.75" customHeight="1">
      <c r="G717" s="1017"/>
      <c r="H717" s="1017"/>
    </row>
    <row r="718" spans="7:8" ht="12.75" customHeight="1">
      <c r="G718" s="1017"/>
      <c r="H718" s="1017"/>
    </row>
    <row r="719" spans="7:8" ht="12.75" customHeight="1">
      <c r="G719" s="1017"/>
      <c r="H719" s="1017"/>
    </row>
    <row r="720" spans="7:8" ht="12.75" customHeight="1">
      <c r="G720" s="1017"/>
      <c r="H720" s="1017"/>
    </row>
    <row r="721" spans="7:8" ht="12.75" customHeight="1">
      <c r="G721" s="1017"/>
      <c r="H721" s="1017"/>
    </row>
    <row r="722" spans="7:8" ht="12.75" customHeight="1">
      <c r="G722" s="1017"/>
      <c r="H722" s="1017"/>
    </row>
    <row r="723" spans="7:8" ht="12.75" customHeight="1">
      <c r="G723" s="1017"/>
      <c r="H723" s="1017"/>
    </row>
    <row r="724" spans="7:8" ht="12.75" customHeight="1">
      <c r="G724" s="1017"/>
      <c r="H724" s="1017"/>
    </row>
    <row r="725" spans="7:8" ht="12.75" customHeight="1">
      <c r="G725" s="1017"/>
      <c r="H725" s="1017"/>
    </row>
    <row r="726" spans="7:8" ht="12.75" customHeight="1">
      <c r="G726" s="1017"/>
      <c r="H726" s="1017"/>
    </row>
    <row r="727" spans="7:8" ht="12.75" customHeight="1">
      <c r="G727" s="1017"/>
      <c r="H727" s="1017"/>
    </row>
    <row r="728" spans="7:8" ht="12.75" customHeight="1">
      <c r="G728" s="1017"/>
      <c r="H728" s="1017"/>
    </row>
    <row r="729" spans="7:8" ht="12.75" customHeight="1">
      <c r="G729" s="1017"/>
      <c r="H729" s="1017"/>
    </row>
    <row r="730" spans="7:8" ht="12.75" customHeight="1">
      <c r="G730" s="1017"/>
      <c r="H730" s="1017"/>
    </row>
    <row r="731" spans="7:8" ht="12.75" customHeight="1">
      <c r="G731" s="1017"/>
      <c r="H731" s="1017"/>
    </row>
    <row r="732" spans="7:8" ht="12.75" customHeight="1">
      <c r="G732" s="1017"/>
      <c r="H732" s="1017"/>
    </row>
    <row r="733" spans="7:8" ht="12.75" customHeight="1">
      <c r="G733" s="1017"/>
      <c r="H733" s="1017"/>
    </row>
    <row r="734" spans="7:8" ht="12.75" customHeight="1">
      <c r="G734" s="1017"/>
      <c r="H734" s="1017"/>
    </row>
    <row r="735" spans="7:8" ht="12.75" customHeight="1">
      <c r="G735" s="1017"/>
      <c r="H735" s="1017"/>
    </row>
    <row r="736" spans="7:8" ht="12.75" customHeight="1">
      <c r="G736" s="1017"/>
      <c r="H736" s="1017"/>
    </row>
    <row r="737" spans="7:8" ht="12.75" customHeight="1">
      <c r="G737" s="1017"/>
      <c r="H737" s="1017"/>
    </row>
    <row r="738" spans="7:8" ht="12.75" customHeight="1">
      <c r="G738" s="1017"/>
      <c r="H738" s="1017"/>
    </row>
    <row r="739" spans="7:8" ht="12.75" customHeight="1">
      <c r="G739" s="1017"/>
      <c r="H739" s="1017"/>
    </row>
    <row r="740" spans="7:8" ht="12.75" customHeight="1">
      <c r="G740" s="1017"/>
      <c r="H740" s="1017"/>
    </row>
    <row r="741" spans="7:8" ht="12.75" customHeight="1">
      <c r="G741" s="1017"/>
      <c r="H741" s="1017"/>
    </row>
    <row r="742" spans="7:8" ht="12.75" customHeight="1">
      <c r="G742" s="1017"/>
      <c r="H742" s="1017"/>
    </row>
    <row r="743" spans="7:8" ht="12.75" customHeight="1">
      <c r="G743" s="1017"/>
      <c r="H743" s="1017"/>
    </row>
    <row r="744" spans="7:8" ht="12.75" customHeight="1">
      <c r="G744" s="1017"/>
      <c r="H744" s="1017"/>
    </row>
    <row r="745" spans="7:8" ht="12.75" customHeight="1">
      <c r="G745" s="1017"/>
      <c r="H745" s="1017"/>
    </row>
    <row r="746" spans="7:8" ht="12.75" customHeight="1">
      <c r="G746" s="1017"/>
      <c r="H746" s="1017"/>
    </row>
    <row r="747" spans="7:8" ht="12.75" customHeight="1">
      <c r="G747" s="1017"/>
      <c r="H747" s="1017"/>
    </row>
    <row r="748" spans="7:8" ht="12.75" customHeight="1">
      <c r="G748" s="1017"/>
      <c r="H748" s="1017"/>
    </row>
    <row r="749" spans="7:8" ht="12.75" customHeight="1">
      <c r="G749" s="1017"/>
      <c r="H749" s="1017"/>
    </row>
    <row r="750" spans="7:8" ht="12.75" customHeight="1">
      <c r="G750" s="1017"/>
      <c r="H750" s="1017"/>
    </row>
    <row r="751" spans="7:8" ht="12.75" customHeight="1">
      <c r="G751" s="1017"/>
      <c r="H751" s="1017"/>
    </row>
    <row r="752" spans="7:8" ht="12.75" customHeight="1">
      <c r="G752" s="1017"/>
      <c r="H752" s="1017"/>
    </row>
    <row r="753" spans="7:8" ht="12.75" customHeight="1">
      <c r="G753" s="1017"/>
      <c r="H753" s="1017"/>
    </row>
    <row r="754" spans="7:8" ht="12.75" customHeight="1">
      <c r="G754" s="1017"/>
      <c r="H754" s="1017"/>
    </row>
    <row r="755" spans="7:8" ht="12.75" customHeight="1">
      <c r="G755" s="1017"/>
      <c r="H755" s="1017"/>
    </row>
    <row r="756" spans="7:8" ht="12.75" customHeight="1">
      <c r="G756" s="1017"/>
      <c r="H756" s="1017"/>
    </row>
    <row r="757" spans="7:8" ht="12.75" customHeight="1">
      <c r="G757" s="1017"/>
      <c r="H757" s="1017"/>
    </row>
    <row r="758" spans="7:8" ht="12.75" customHeight="1">
      <c r="G758" s="1017"/>
      <c r="H758" s="1017"/>
    </row>
    <row r="759" spans="7:8" ht="12.75" customHeight="1">
      <c r="G759" s="1017"/>
      <c r="H759" s="1017"/>
    </row>
    <row r="760" spans="7:8" ht="12.75" customHeight="1">
      <c r="G760" s="1017"/>
      <c r="H760" s="1017"/>
    </row>
    <row r="761" spans="7:8" ht="12.75" customHeight="1">
      <c r="G761" s="1017"/>
      <c r="H761" s="1017"/>
    </row>
    <row r="762" spans="7:8" ht="12.75" customHeight="1">
      <c r="G762" s="1017"/>
      <c r="H762" s="1017"/>
    </row>
    <row r="763" spans="7:8" ht="12.75" customHeight="1">
      <c r="G763" s="1017"/>
      <c r="H763" s="1017"/>
    </row>
    <row r="764" spans="7:8" ht="12.75" customHeight="1">
      <c r="G764" s="1017"/>
      <c r="H764" s="1017"/>
    </row>
    <row r="765" spans="7:8" ht="12.75" customHeight="1">
      <c r="G765" s="1017"/>
      <c r="H765" s="1017"/>
    </row>
    <row r="766" spans="7:8" ht="12.75" customHeight="1">
      <c r="G766" s="1017"/>
      <c r="H766" s="1017"/>
    </row>
    <row r="767" spans="7:8" ht="12.75" customHeight="1">
      <c r="G767" s="1017"/>
      <c r="H767" s="1017"/>
    </row>
    <row r="768" spans="7:8" ht="12.75" customHeight="1">
      <c r="G768" s="1017"/>
      <c r="H768" s="1017"/>
    </row>
    <row r="769" spans="7:8" ht="12.75" customHeight="1">
      <c r="G769" s="1017"/>
      <c r="H769" s="1017"/>
    </row>
    <row r="770" spans="7:8" ht="12.75" customHeight="1">
      <c r="G770" s="1017"/>
      <c r="H770" s="1017"/>
    </row>
    <row r="771" spans="7:8" ht="12.75" customHeight="1">
      <c r="G771" s="1017"/>
      <c r="H771" s="1017"/>
    </row>
    <row r="772" spans="7:8" ht="12.75" customHeight="1">
      <c r="G772" s="1017"/>
      <c r="H772" s="1017"/>
    </row>
    <row r="773" spans="7:8" ht="12.75" customHeight="1">
      <c r="G773" s="1017"/>
      <c r="H773" s="1017"/>
    </row>
    <row r="774" spans="7:8" ht="12.75" customHeight="1">
      <c r="G774" s="1017"/>
      <c r="H774" s="1017"/>
    </row>
    <row r="775" spans="7:8" ht="12.75" customHeight="1">
      <c r="G775" s="1017"/>
      <c r="H775" s="1017"/>
    </row>
    <row r="776" spans="7:8" ht="12.75" customHeight="1">
      <c r="G776" s="1017"/>
      <c r="H776" s="1017"/>
    </row>
    <row r="777" spans="7:8" ht="12.75" customHeight="1">
      <c r="G777" s="1017"/>
      <c r="H777" s="1017"/>
    </row>
    <row r="778" spans="7:8" ht="12.75" customHeight="1">
      <c r="G778" s="1017"/>
      <c r="H778" s="1017"/>
    </row>
    <row r="779" spans="7:8" ht="12.75" customHeight="1">
      <c r="G779" s="1017"/>
      <c r="H779" s="1017"/>
    </row>
    <row r="780" spans="7:8" ht="12.75" customHeight="1">
      <c r="G780" s="1017"/>
      <c r="H780" s="1017"/>
    </row>
    <row r="781" spans="7:8" ht="12.75" customHeight="1">
      <c r="G781" s="1017"/>
      <c r="H781" s="1017"/>
    </row>
    <row r="782" spans="7:8" ht="12.75" customHeight="1">
      <c r="G782" s="1017"/>
      <c r="H782" s="1017"/>
    </row>
    <row r="783" spans="7:8" ht="12.75" customHeight="1">
      <c r="G783" s="1017"/>
      <c r="H783" s="1017"/>
    </row>
    <row r="784" spans="7:8" ht="12.75" customHeight="1">
      <c r="G784" s="1017"/>
      <c r="H784" s="1017"/>
    </row>
    <row r="785" spans="7:8" ht="12.75" customHeight="1">
      <c r="G785" s="1017"/>
      <c r="H785" s="1017"/>
    </row>
    <row r="786" spans="7:8" ht="12.75" customHeight="1">
      <c r="G786" s="1017"/>
      <c r="H786" s="1017"/>
    </row>
    <row r="787" spans="7:8" ht="12.75" customHeight="1">
      <c r="G787" s="1017"/>
      <c r="H787" s="1017"/>
    </row>
    <row r="788" spans="7:8" ht="12.75" customHeight="1">
      <c r="G788" s="1017"/>
      <c r="H788" s="1017"/>
    </row>
    <row r="789" spans="7:8" ht="12.75" customHeight="1">
      <c r="G789" s="1017"/>
      <c r="H789" s="1017"/>
    </row>
    <row r="790" spans="7:8" ht="12.75" customHeight="1">
      <c r="G790" s="1017"/>
      <c r="H790" s="1017"/>
    </row>
    <row r="791" spans="7:8" ht="12.75" customHeight="1">
      <c r="G791" s="1017"/>
      <c r="H791" s="1017"/>
    </row>
    <row r="792" spans="7:8" ht="12.75" customHeight="1">
      <c r="G792" s="1017"/>
      <c r="H792" s="1017"/>
    </row>
    <row r="793" spans="7:8" ht="12.75" customHeight="1">
      <c r="G793" s="1017"/>
      <c r="H793" s="1017"/>
    </row>
    <row r="794" spans="7:8" ht="12.75" customHeight="1">
      <c r="G794" s="1017"/>
      <c r="H794" s="1017"/>
    </row>
    <row r="795" spans="7:8" ht="12.75" customHeight="1">
      <c r="G795" s="1017"/>
      <c r="H795" s="1017"/>
    </row>
    <row r="796" spans="7:8" ht="12.75" customHeight="1">
      <c r="G796" s="1017"/>
      <c r="H796" s="1017"/>
    </row>
    <row r="797" spans="7:8" ht="12.75" customHeight="1">
      <c r="G797" s="1017"/>
      <c r="H797" s="1017"/>
    </row>
    <row r="798" spans="7:8" ht="12.75" customHeight="1">
      <c r="G798" s="1017"/>
      <c r="H798" s="1017"/>
    </row>
    <row r="799" spans="7:8" ht="12.75" customHeight="1">
      <c r="G799" s="1017"/>
      <c r="H799" s="1017"/>
    </row>
    <row r="800" spans="7:8" ht="12.75" customHeight="1">
      <c r="G800" s="1017"/>
      <c r="H800" s="1017"/>
    </row>
    <row r="801" spans="7:8" ht="12.75" customHeight="1">
      <c r="G801" s="1017"/>
      <c r="H801" s="1017"/>
    </row>
    <row r="802" spans="7:8" ht="12.75" customHeight="1">
      <c r="G802" s="1017"/>
      <c r="H802" s="1017"/>
    </row>
    <row r="803" spans="7:8" ht="12.75" customHeight="1">
      <c r="G803" s="1017"/>
      <c r="H803" s="1017"/>
    </row>
    <row r="804" spans="7:8" ht="12.75" customHeight="1">
      <c r="G804" s="1017"/>
      <c r="H804" s="1017"/>
    </row>
    <row r="805" spans="7:8" ht="12.75" customHeight="1">
      <c r="G805" s="1017"/>
      <c r="H805" s="1017"/>
    </row>
    <row r="806" spans="7:8" ht="12.75" customHeight="1">
      <c r="G806" s="1017"/>
      <c r="H806" s="1017"/>
    </row>
    <row r="807" spans="7:8" ht="12.75" customHeight="1">
      <c r="G807" s="1017"/>
      <c r="H807" s="1017"/>
    </row>
    <row r="808" spans="7:8" ht="12.75" customHeight="1">
      <c r="G808" s="1017"/>
      <c r="H808" s="1017"/>
    </row>
    <row r="809" spans="7:8" ht="12.75" customHeight="1">
      <c r="G809" s="1017"/>
      <c r="H809" s="1017"/>
    </row>
    <row r="810" spans="7:8" ht="12.75" customHeight="1">
      <c r="G810" s="1017"/>
      <c r="H810" s="1017"/>
    </row>
    <row r="811" spans="7:8" ht="12.75" customHeight="1">
      <c r="G811" s="1017"/>
      <c r="H811" s="1017"/>
    </row>
    <row r="812" spans="7:8" ht="12.75" customHeight="1">
      <c r="G812" s="1017"/>
      <c r="H812" s="1017"/>
    </row>
    <row r="813" spans="7:8" ht="12.75" customHeight="1">
      <c r="G813" s="1017"/>
      <c r="H813" s="1017"/>
    </row>
    <row r="814" spans="7:8" ht="12.75" customHeight="1">
      <c r="G814" s="1017"/>
      <c r="H814" s="1017"/>
    </row>
    <row r="815" spans="7:8" ht="12.75" customHeight="1">
      <c r="G815" s="1017"/>
      <c r="H815" s="1017"/>
    </row>
    <row r="816" spans="7:8" ht="12.75" customHeight="1">
      <c r="G816" s="1017"/>
      <c r="H816" s="1017"/>
    </row>
    <row r="817" spans="7:8" ht="12.75" customHeight="1">
      <c r="G817" s="1017"/>
      <c r="H817" s="1017"/>
    </row>
    <row r="818" spans="7:8" ht="12.75" customHeight="1">
      <c r="G818" s="1017"/>
      <c r="H818" s="1017"/>
    </row>
    <row r="819" spans="7:8" ht="12.75" customHeight="1">
      <c r="G819" s="1017"/>
      <c r="H819" s="1017"/>
    </row>
    <row r="820" spans="7:8" ht="12.75" customHeight="1">
      <c r="G820" s="1017"/>
      <c r="H820" s="1017"/>
    </row>
    <row r="821" spans="7:8" ht="12.75" customHeight="1">
      <c r="G821" s="1017"/>
      <c r="H821" s="1017"/>
    </row>
    <row r="822" spans="7:8" ht="12.75" customHeight="1">
      <c r="G822" s="1017"/>
      <c r="H822" s="1017"/>
    </row>
    <row r="823" spans="7:8" ht="12.75" customHeight="1">
      <c r="G823" s="1017"/>
      <c r="H823" s="1017"/>
    </row>
    <row r="824" spans="7:8" ht="12.75" customHeight="1">
      <c r="G824" s="1017"/>
      <c r="H824" s="1017"/>
    </row>
    <row r="825" spans="7:8" ht="12.75" customHeight="1">
      <c r="G825" s="1017"/>
      <c r="H825" s="1017"/>
    </row>
    <row r="826" spans="7:8" ht="12.75" customHeight="1">
      <c r="G826" s="1017"/>
      <c r="H826" s="1017"/>
    </row>
    <row r="827" spans="7:8" ht="12.75" customHeight="1">
      <c r="G827" s="1017"/>
      <c r="H827" s="1017"/>
    </row>
    <row r="828" spans="7:8" ht="12.75" customHeight="1">
      <c r="G828" s="1017"/>
      <c r="H828" s="1017"/>
    </row>
    <row r="829" spans="7:8" ht="12.75" customHeight="1">
      <c r="G829" s="1017"/>
      <c r="H829" s="1017"/>
    </row>
    <row r="830" spans="7:8" ht="12.75" customHeight="1">
      <c r="G830" s="1017"/>
      <c r="H830" s="1017"/>
    </row>
    <row r="831" spans="7:8" ht="12.75" customHeight="1">
      <c r="G831" s="1017"/>
      <c r="H831" s="1017"/>
    </row>
    <row r="832" spans="7:8" ht="12.75" customHeight="1">
      <c r="G832" s="1017"/>
      <c r="H832" s="1017"/>
    </row>
    <row r="833" spans="7:8" ht="12.75" customHeight="1">
      <c r="G833" s="1017"/>
      <c r="H833" s="1017"/>
    </row>
    <row r="834" spans="7:8" ht="12.75" customHeight="1">
      <c r="G834" s="1017"/>
      <c r="H834" s="1017"/>
    </row>
    <row r="835" spans="7:8" ht="12.75" customHeight="1">
      <c r="G835" s="1017"/>
      <c r="H835" s="1017"/>
    </row>
    <row r="836" spans="7:8" ht="12.75" customHeight="1">
      <c r="G836" s="1017"/>
      <c r="H836" s="1017"/>
    </row>
    <row r="837" spans="7:8" ht="12.75" customHeight="1">
      <c r="G837" s="1017"/>
      <c r="H837" s="1017"/>
    </row>
    <row r="838" spans="7:8" ht="12.75" customHeight="1">
      <c r="G838" s="1017"/>
      <c r="H838" s="1017"/>
    </row>
    <row r="839" spans="7:8" ht="12.75" customHeight="1">
      <c r="G839" s="1017"/>
      <c r="H839" s="1017"/>
    </row>
    <row r="840" spans="7:8" ht="12.75" customHeight="1">
      <c r="G840" s="1017"/>
      <c r="H840" s="1017"/>
    </row>
    <row r="841" spans="7:8" ht="12.75" customHeight="1">
      <c r="G841" s="1017"/>
      <c r="H841" s="1017"/>
    </row>
    <row r="842" spans="7:8" ht="12.75" customHeight="1">
      <c r="G842" s="1017"/>
      <c r="H842" s="1017"/>
    </row>
    <row r="843" spans="7:8" ht="12.75" customHeight="1">
      <c r="G843" s="1017"/>
      <c r="H843" s="1017"/>
    </row>
    <row r="844" spans="7:8" ht="12.75" customHeight="1">
      <c r="G844" s="1017"/>
      <c r="H844" s="1017"/>
    </row>
    <row r="845" spans="7:8" ht="12.75" customHeight="1">
      <c r="G845" s="1017"/>
      <c r="H845" s="1017"/>
    </row>
    <row r="846" spans="7:8" ht="12.75" customHeight="1">
      <c r="G846" s="1017"/>
      <c r="H846" s="1017"/>
    </row>
    <row r="847" spans="7:8" ht="12.75" customHeight="1">
      <c r="G847" s="1017"/>
      <c r="H847" s="1017"/>
    </row>
    <row r="848" spans="7:8" ht="12.75" customHeight="1">
      <c r="G848" s="1017"/>
      <c r="H848" s="1017"/>
    </row>
    <row r="849" spans="7:8" ht="12.75" customHeight="1">
      <c r="G849" s="1017"/>
      <c r="H849" s="1017"/>
    </row>
    <row r="850" spans="7:8" ht="12.75" customHeight="1">
      <c r="G850" s="1017"/>
      <c r="H850" s="1017"/>
    </row>
    <row r="851" spans="7:8" ht="12.75" customHeight="1">
      <c r="G851" s="1017"/>
      <c r="H851" s="1017"/>
    </row>
    <row r="852" spans="7:8" ht="12.75" customHeight="1">
      <c r="G852" s="1017"/>
      <c r="H852" s="1017"/>
    </row>
    <row r="853" spans="7:8" ht="12.75" customHeight="1">
      <c r="G853" s="1017"/>
      <c r="H853" s="1017"/>
    </row>
    <row r="854" spans="7:8" ht="12.75" customHeight="1">
      <c r="G854" s="1017"/>
      <c r="H854" s="1017"/>
    </row>
    <row r="855" spans="7:8" ht="12.75" customHeight="1">
      <c r="G855" s="1017"/>
      <c r="H855" s="1017"/>
    </row>
    <row r="856" spans="7:8" ht="12.75" customHeight="1">
      <c r="G856" s="1017"/>
      <c r="H856" s="1017"/>
    </row>
    <row r="857" spans="7:8" ht="12.75" customHeight="1">
      <c r="G857" s="1017"/>
      <c r="H857" s="1017"/>
    </row>
    <row r="858" spans="7:8" ht="12.75" customHeight="1">
      <c r="G858" s="1017"/>
      <c r="H858" s="1017"/>
    </row>
    <row r="859" spans="7:8" ht="12.75" customHeight="1">
      <c r="G859" s="1017"/>
      <c r="H859" s="1017"/>
    </row>
    <row r="860" spans="7:8" ht="12.75" customHeight="1">
      <c r="G860" s="1017"/>
      <c r="H860" s="1017"/>
    </row>
    <row r="861" spans="7:8" ht="12.75" customHeight="1">
      <c r="G861" s="1017"/>
      <c r="H861" s="1017"/>
    </row>
    <row r="862" spans="7:8" ht="12.75" customHeight="1">
      <c r="G862" s="1017"/>
      <c r="H862" s="1017"/>
    </row>
    <row r="863" spans="7:8" ht="12.75" customHeight="1">
      <c r="G863" s="1017"/>
      <c r="H863" s="1017"/>
    </row>
    <row r="864" spans="7:8" ht="12.75" customHeight="1">
      <c r="G864" s="1017"/>
      <c r="H864" s="1017"/>
    </row>
    <row r="865" spans="7:8" ht="12.75" customHeight="1">
      <c r="G865" s="1017"/>
      <c r="H865" s="1017"/>
    </row>
    <row r="866" spans="7:8" ht="12.75" customHeight="1">
      <c r="G866" s="1017"/>
      <c r="H866" s="1017"/>
    </row>
    <row r="867" spans="7:8" ht="12.75" customHeight="1">
      <c r="G867" s="1017"/>
      <c r="H867" s="1017"/>
    </row>
    <row r="868" spans="7:8" ht="12.75" customHeight="1">
      <c r="G868" s="1017"/>
      <c r="H868" s="1017"/>
    </row>
    <row r="869" spans="7:8" ht="12.75" customHeight="1">
      <c r="G869" s="1017"/>
      <c r="H869" s="1017"/>
    </row>
    <row r="870" spans="7:8" ht="12.75" customHeight="1">
      <c r="G870" s="1017"/>
      <c r="H870" s="1017"/>
    </row>
    <row r="871" spans="7:8" ht="12.75" customHeight="1">
      <c r="G871" s="1017"/>
      <c r="H871" s="1017"/>
    </row>
    <row r="872" spans="7:8" ht="12.75" customHeight="1">
      <c r="G872" s="1017"/>
      <c r="H872" s="1017"/>
    </row>
    <row r="873" spans="7:8" ht="12.75" customHeight="1">
      <c r="G873" s="1017"/>
      <c r="H873" s="1017"/>
    </row>
    <row r="874" spans="7:8" ht="12.75" customHeight="1">
      <c r="G874" s="1017"/>
      <c r="H874" s="1017"/>
    </row>
    <row r="875" spans="7:8" ht="12.75" customHeight="1">
      <c r="G875" s="1017"/>
      <c r="H875" s="1017"/>
    </row>
    <row r="876" spans="7:8" ht="12.75" customHeight="1">
      <c r="G876" s="1017"/>
      <c r="H876" s="1017"/>
    </row>
    <row r="877" spans="7:8" ht="12.75" customHeight="1">
      <c r="G877" s="1017"/>
      <c r="H877" s="1017"/>
    </row>
    <row r="878" spans="7:8" ht="12.75" customHeight="1">
      <c r="G878" s="1017"/>
      <c r="H878" s="1017"/>
    </row>
    <row r="879" spans="7:8" ht="12.75" customHeight="1">
      <c r="G879" s="1017"/>
      <c r="H879" s="1017"/>
    </row>
    <row r="880" spans="7:8" ht="12.75" customHeight="1">
      <c r="G880" s="1017"/>
      <c r="H880" s="1017"/>
    </row>
    <row r="881" spans="7:8" ht="12.75" customHeight="1">
      <c r="G881" s="1017"/>
      <c r="H881" s="1017"/>
    </row>
    <row r="882" spans="7:8" ht="12.75" customHeight="1">
      <c r="G882" s="1017"/>
      <c r="H882" s="1017"/>
    </row>
    <row r="883" spans="7:8" ht="12.75" customHeight="1">
      <c r="G883" s="1017"/>
      <c r="H883" s="1017"/>
    </row>
    <row r="884" spans="7:8" ht="12.75" customHeight="1">
      <c r="G884" s="1017"/>
      <c r="H884" s="1017"/>
    </row>
    <row r="885" spans="7:8" ht="12.75" customHeight="1">
      <c r="G885" s="1017"/>
      <c r="H885" s="1017"/>
    </row>
    <row r="886" spans="7:8" ht="12.75" customHeight="1">
      <c r="G886" s="1017"/>
      <c r="H886" s="1017"/>
    </row>
    <row r="887" spans="7:8" ht="12.75" customHeight="1">
      <c r="G887" s="1017"/>
      <c r="H887" s="1017"/>
    </row>
    <row r="888" spans="7:8" ht="12.75" customHeight="1">
      <c r="G888" s="1017"/>
      <c r="H888" s="1017"/>
    </row>
    <row r="889" spans="7:8" ht="12.75" customHeight="1">
      <c r="G889" s="1017"/>
      <c r="H889" s="1017"/>
    </row>
    <row r="890" spans="7:8" ht="12.75" customHeight="1">
      <c r="G890" s="1017"/>
      <c r="H890" s="1017"/>
    </row>
    <row r="891" spans="7:8" ht="12.75" customHeight="1">
      <c r="G891" s="1017"/>
      <c r="H891" s="1017"/>
    </row>
    <row r="892" spans="7:8" ht="12.75" customHeight="1">
      <c r="G892" s="1017"/>
      <c r="H892" s="1017"/>
    </row>
    <row r="893" spans="7:8" ht="12.75" customHeight="1">
      <c r="G893" s="1017"/>
      <c r="H893" s="1017"/>
    </row>
    <row r="894" spans="7:8" ht="12.75" customHeight="1">
      <c r="G894" s="1017"/>
      <c r="H894" s="1017"/>
    </row>
    <row r="895" spans="7:8" ht="12.75" customHeight="1">
      <c r="G895" s="1017"/>
      <c r="H895" s="1017"/>
    </row>
    <row r="896" spans="7:8" ht="12.75" customHeight="1">
      <c r="G896" s="1017"/>
      <c r="H896" s="1017"/>
    </row>
    <row r="897" spans="7:8" ht="12.75" customHeight="1">
      <c r="G897" s="1017"/>
      <c r="H897" s="1017"/>
    </row>
    <row r="898" spans="7:8" ht="12.75" customHeight="1">
      <c r="G898" s="1017"/>
      <c r="H898" s="1017"/>
    </row>
    <row r="899" spans="7:8" ht="12.75" customHeight="1">
      <c r="G899" s="1017"/>
      <c r="H899" s="1017"/>
    </row>
    <row r="900" spans="7:8" ht="12.75" customHeight="1">
      <c r="G900" s="1017"/>
      <c r="H900" s="1017"/>
    </row>
    <row r="901" spans="7:8" ht="12.75" customHeight="1">
      <c r="G901" s="1017"/>
      <c r="H901" s="1017"/>
    </row>
    <row r="902" spans="7:8" ht="12.75" customHeight="1">
      <c r="G902" s="1017"/>
      <c r="H902" s="1017"/>
    </row>
    <row r="903" spans="7:8" ht="12.75" customHeight="1">
      <c r="G903" s="1017"/>
      <c r="H903" s="1017"/>
    </row>
    <row r="904" spans="7:8" ht="12.75" customHeight="1">
      <c r="G904" s="1017"/>
      <c r="H904" s="1017"/>
    </row>
    <row r="905" spans="7:8" ht="12.75" customHeight="1">
      <c r="G905" s="1017"/>
      <c r="H905" s="1017"/>
    </row>
    <row r="906" spans="7:8" ht="12.75" customHeight="1">
      <c r="G906" s="1017"/>
      <c r="H906" s="1017"/>
    </row>
    <row r="907" spans="7:8" ht="12.75" customHeight="1">
      <c r="G907" s="1017"/>
      <c r="H907" s="1017"/>
    </row>
    <row r="908" spans="7:8" ht="12.75" customHeight="1">
      <c r="G908" s="1017"/>
      <c r="H908" s="1017"/>
    </row>
    <row r="909" spans="7:8" ht="12.75" customHeight="1">
      <c r="G909" s="1017"/>
      <c r="H909" s="1017"/>
    </row>
    <row r="910" spans="7:8" ht="12.75" customHeight="1">
      <c r="G910" s="1017"/>
      <c r="H910" s="1017"/>
    </row>
    <row r="911" spans="7:8" ht="12.75" customHeight="1">
      <c r="G911" s="1017"/>
      <c r="H911" s="1017"/>
    </row>
    <row r="912" spans="7:8" ht="12.75" customHeight="1">
      <c r="G912" s="1017"/>
      <c r="H912" s="1017"/>
    </row>
    <row r="913" spans="7:8" ht="12.75" customHeight="1">
      <c r="G913" s="1017"/>
      <c r="H913" s="1017"/>
    </row>
    <row r="914" spans="7:8" ht="12.75" customHeight="1">
      <c r="G914" s="1017"/>
      <c r="H914" s="1017"/>
    </row>
    <row r="915" spans="7:8" ht="12.75" customHeight="1">
      <c r="G915" s="1017"/>
      <c r="H915" s="1017"/>
    </row>
    <row r="916" spans="7:8" ht="12.75" customHeight="1">
      <c r="G916" s="1017"/>
      <c r="H916" s="1017"/>
    </row>
    <row r="917" spans="7:8" ht="12.75" customHeight="1">
      <c r="G917" s="1017"/>
      <c r="H917" s="1017"/>
    </row>
    <row r="918" spans="7:8" ht="12.75" customHeight="1">
      <c r="G918" s="1017"/>
      <c r="H918" s="1017"/>
    </row>
    <row r="919" spans="7:8" ht="12.75" customHeight="1">
      <c r="G919" s="1017"/>
      <c r="H919" s="1017"/>
    </row>
    <row r="920" spans="7:8" ht="12.75" customHeight="1">
      <c r="G920" s="1017"/>
      <c r="H920" s="1017"/>
    </row>
    <row r="921" spans="7:8" ht="12.75" customHeight="1">
      <c r="G921" s="1017"/>
      <c r="H921" s="1017"/>
    </row>
    <row r="922" spans="7:8" ht="12.75" customHeight="1">
      <c r="G922" s="1017"/>
      <c r="H922" s="1017"/>
    </row>
    <row r="923" spans="7:8" ht="12.75" customHeight="1">
      <c r="G923" s="1017"/>
      <c r="H923" s="1017"/>
    </row>
    <row r="924" spans="7:8" ht="12.75" customHeight="1">
      <c r="G924" s="1017"/>
      <c r="H924" s="1017"/>
    </row>
    <row r="925" spans="7:8" ht="12.75" customHeight="1">
      <c r="G925" s="1017"/>
      <c r="H925" s="1017"/>
    </row>
    <row r="926" spans="7:8" ht="12.75" customHeight="1">
      <c r="G926" s="1017"/>
      <c r="H926" s="1017"/>
    </row>
    <row r="927" spans="7:8" ht="12.75" customHeight="1">
      <c r="G927" s="1017"/>
      <c r="H927" s="1017"/>
    </row>
    <row r="928" spans="7:8" ht="12.75" customHeight="1">
      <c r="G928" s="1017"/>
      <c r="H928" s="1017"/>
    </row>
    <row r="929" spans="7:8" ht="12.75" customHeight="1">
      <c r="G929" s="1017"/>
      <c r="H929" s="1017"/>
    </row>
    <row r="930" spans="7:8" ht="12.75" customHeight="1">
      <c r="G930" s="1017"/>
      <c r="H930" s="1017"/>
    </row>
    <row r="931" spans="7:8" ht="12.75" customHeight="1">
      <c r="G931" s="1017"/>
      <c r="H931" s="1017"/>
    </row>
    <row r="932" spans="7:8" ht="12.75" customHeight="1">
      <c r="G932" s="1017"/>
      <c r="H932" s="1017"/>
    </row>
    <row r="933" spans="7:8" ht="12.75" customHeight="1">
      <c r="G933" s="1017"/>
      <c r="H933" s="1017"/>
    </row>
    <row r="934" spans="7:8" ht="12.75" customHeight="1">
      <c r="G934" s="1017"/>
      <c r="H934" s="1017"/>
    </row>
    <row r="935" spans="7:8" ht="12.75" customHeight="1">
      <c r="G935" s="1017"/>
      <c r="H935" s="1017"/>
    </row>
    <row r="936" spans="7:8" ht="12.75" customHeight="1">
      <c r="G936" s="1017"/>
      <c r="H936" s="1017"/>
    </row>
    <row r="937" spans="7:8" ht="12.75" customHeight="1">
      <c r="G937" s="1017"/>
      <c r="H937" s="1017"/>
    </row>
    <row r="938" spans="7:8" ht="12.75" customHeight="1">
      <c r="G938" s="1017"/>
      <c r="H938" s="1017"/>
    </row>
    <row r="939" spans="7:8" ht="12.75" customHeight="1">
      <c r="G939" s="1017"/>
      <c r="H939" s="1017"/>
    </row>
    <row r="940" spans="7:8" ht="12.75" customHeight="1">
      <c r="G940" s="1017"/>
      <c r="H940" s="1017"/>
    </row>
    <row r="941" spans="7:8" ht="12.75" customHeight="1">
      <c r="G941" s="1017"/>
      <c r="H941" s="1017"/>
    </row>
    <row r="942" spans="7:8" ht="12.75" customHeight="1">
      <c r="G942" s="1017"/>
      <c r="H942" s="1017"/>
    </row>
    <row r="943" spans="7:8" ht="12.75" customHeight="1">
      <c r="G943" s="1017"/>
      <c r="H943" s="1017"/>
    </row>
    <row r="944" spans="7:8" ht="12.75" customHeight="1">
      <c r="G944" s="1017"/>
      <c r="H944" s="1017"/>
    </row>
    <row r="945" spans="7:8" ht="12.75" customHeight="1">
      <c r="G945" s="1017"/>
      <c r="H945" s="1017"/>
    </row>
    <row r="946" spans="7:8" ht="12.75" customHeight="1">
      <c r="G946" s="1017"/>
      <c r="H946" s="1017"/>
    </row>
    <row r="947" spans="7:8" ht="12.75" customHeight="1">
      <c r="G947" s="1017"/>
      <c r="H947" s="1017"/>
    </row>
    <row r="948" spans="7:8" ht="12.75" customHeight="1">
      <c r="G948" s="1017"/>
      <c r="H948" s="1017"/>
    </row>
    <row r="949" spans="7:8" ht="12.75" customHeight="1">
      <c r="G949" s="1017"/>
      <c r="H949" s="1017"/>
    </row>
    <row r="950" spans="7:8" ht="12.75" customHeight="1">
      <c r="G950" s="1017"/>
      <c r="H950" s="1017"/>
    </row>
    <row r="951" spans="7:8" ht="12.75" customHeight="1">
      <c r="G951" s="1017"/>
      <c r="H951" s="1017"/>
    </row>
    <row r="952" spans="7:8" ht="12.75" customHeight="1">
      <c r="G952" s="1017"/>
      <c r="H952" s="1017"/>
    </row>
    <row r="953" spans="7:8" ht="12.75" customHeight="1">
      <c r="G953" s="1017"/>
      <c r="H953" s="1017"/>
    </row>
    <row r="954" spans="7:8" ht="12.75" customHeight="1">
      <c r="G954" s="1017"/>
      <c r="H954" s="1017"/>
    </row>
    <row r="955" spans="7:8" ht="12.75" customHeight="1">
      <c r="G955" s="1017"/>
      <c r="H955" s="1017"/>
    </row>
    <row r="956" spans="7:8" ht="12.75" customHeight="1">
      <c r="G956" s="1017"/>
      <c r="H956" s="1017"/>
    </row>
    <row r="957" spans="7:8" ht="12.75" customHeight="1">
      <c r="G957" s="1017"/>
      <c r="H957" s="1017"/>
    </row>
    <row r="958" spans="7:8" ht="12.75" customHeight="1">
      <c r="G958" s="1017"/>
      <c r="H958" s="1017"/>
    </row>
    <row r="959" spans="7:8" ht="12.75" customHeight="1">
      <c r="G959" s="1017"/>
      <c r="H959" s="1017"/>
    </row>
    <row r="960" spans="7:8" ht="12.75" customHeight="1">
      <c r="G960" s="1017"/>
      <c r="H960" s="1017"/>
    </row>
    <row r="961" spans="7:8" ht="12.75" customHeight="1">
      <c r="G961" s="1017"/>
      <c r="H961" s="1017"/>
    </row>
    <row r="962" spans="7:8" ht="12.75" customHeight="1">
      <c r="G962" s="1017"/>
      <c r="H962" s="1017"/>
    </row>
    <row r="963" spans="7:8" ht="12.75" customHeight="1">
      <c r="G963" s="1017"/>
      <c r="H963" s="1017"/>
    </row>
    <row r="964" spans="7:8" ht="12.75" customHeight="1">
      <c r="G964" s="1017"/>
      <c r="H964" s="1017"/>
    </row>
    <row r="965" spans="7:8" ht="12.75" customHeight="1">
      <c r="G965" s="1017"/>
      <c r="H965" s="1017"/>
    </row>
    <row r="966" spans="7:8" ht="12.75" customHeight="1">
      <c r="G966" s="1017"/>
      <c r="H966" s="1017"/>
    </row>
    <row r="967" spans="7:8" ht="12.75" customHeight="1">
      <c r="G967" s="1017"/>
      <c r="H967" s="1017"/>
    </row>
    <row r="968" spans="7:8" ht="12.75" customHeight="1">
      <c r="G968" s="1017"/>
      <c r="H968" s="1017"/>
    </row>
    <row r="969" spans="7:8" ht="12.75" customHeight="1">
      <c r="G969" s="1017"/>
      <c r="H969" s="1017"/>
    </row>
    <row r="970" spans="7:8" ht="12.75" customHeight="1">
      <c r="G970" s="1017"/>
      <c r="H970" s="1017"/>
    </row>
    <row r="971" spans="7:8" ht="12.75" customHeight="1">
      <c r="G971" s="1017"/>
      <c r="H971" s="1017"/>
    </row>
    <row r="972" spans="7:8" ht="12.75" customHeight="1">
      <c r="G972" s="1017"/>
      <c r="H972" s="1017"/>
    </row>
    <row r="973" spans="7:8" ht="12.75" customHeight="1">
      <c r="G973" s="1017"/>
      <c r="H973" s="1017"/>
    </row>
    <row r="974" spans="7:8" ht="12.75" customHeight="1">
      <c r="G974" s="1017"/>
      <c r="H974" s="1017"/>
    </row>
    <row r="975" spans="7:8" ht="12.75" customHeight="1">
      <c r="G975" s="1017"/>
      <c r="H975" s="1017"/>
    </row>
    <row r="976" spans="7:8" ht="12.75" customHeight="1">
      <c r="G976" s="1017"/>
      <c r="H976" s="1017"/>
    </row>
    <row r="977" spans="7:8" ht="12.75" customHeight="1">
      <c r="G977" s="1017"/>
      <c r="H977" s="1017"/>
    </row>
    <row r="978" spans="7:8" ht="12.75" customHeight="1">
      <c r="G978" s="1017"/>
      <c r="H978" s="1017"/>
    </row>
    <row r="979" spans="7:8" ht="12.75" customHeight="1">
      <c r="G979" s="1017"/>
      <c r="H979" s="1017"/>
    </row>
    <row r="980" spans="7:8" ht="12.75" customHeight="1">
      <c r="G980" s="1017"/>
      <c r="H980" s="1017"/>
    </row>
    <row r="981" spans="7:8" ht="12.75" customHeight="1">
      <c r="G981" s="1017"/>
      <c r="H981" s="1017"/>
    </row>
    <row r="982" spans="7:8" ht="12.75" customHeight="1">
      <c r="G982" s="1017"/>
      <c r="H982" s="1017"/>
    </row>
    <row r="983" spans="7:8" ht="12.75" customHeight="1">
      <c r="G983" s="1017"/>
      <c r="H983" s="1017"/>
    </row>
    <row r="984" spans="7:8" ht="12.75" customHeight="1">
      <c r="G984" s="1017"/>
      <c r="H984" s="1017"/>
    </row>
    <row r="985" spans="7:8" ht="12.75" customHeight="1">
      <c r="G985" s="1017"/>
      <c r="H985" s="1017"/>
    </row>
    <row r="986" spans="7:8" ht="12.75" customHeight="1">
      <c r="G986" s="1017"/>
      <c r="H986" s="1017"/>
    </row>
    <row r="987" spans="7:8" ht="12.75" customHeight="1">
      <c r="G987" s="1017"/>
      <c r="H987" s="1017"/>
    </row>
    <row r="988" spans="7:8" ht="12.75" customHeight="1">
      <c r="G988" s="1017"/>
      <c r="H988" s="1017"/>
    </row>
    <row r="989" spans="7:8" ht="12.75" customHeight="1">
      <c r="G989" s="1017"/>
      <c r="H989" s="1017"/>
    </row>
    <row r="990" spans="7:8" ht="12.75" customHeight="1">
      <c r="G990" s="1017"/>
      <c r="H990" s="1017"/>
    </row>
    <row r="991" spans="7:8" ht="12.75" customHeight="1">
      <c r="G991" s="1017"/>
      <c r="H991" s="1017"/>
    </row>
    <row r="992" spans="7:8" ht="12.75" customHeight="1">
      <c r="G992" s="1017"/>
      <c r="H992" s="1017"/>
    </row>
    <row r="993" spans="7:8" ht="12.75" customHeight="1">
      <c r="G993" s="1017"/>
      <c r="H993" s="1017"/>
    </row>
    <row r="994" spans="7:8" ht="12.75" customHeight="1">
      <c r="G994" s="1017"/>
      <c r="H994" s="1017"/>
    </row>
    <row r="995" spans="7:8" ht="12.75" customHeight="1">
      <c r="G995" s="1017"/>
      <c r="H995" s="1017"/>
    </row>
    <row r="996" spans="7:8" ht="12.75" customHeight="1">
      <c r="G996" s="1017"/>
      <c r="H996" s="1017"/>
    </row>
    <row r="997" spans="7:8" ht="12.75" customHeight="1">
      <c r="G997" s="1017"/>
      <c r="H997" s="1017"/>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5E363-430A-4570-B9AE-E85BA323E04B}">
  <sheetPr>
    <tabColor theme="4"/>
  </sheetPr>
  <dimension ref="A1:T16"/>
  <sheetViews>
    <sheetView topLeftCell="E1" zoomScale="70" zoomScaleNormal="70" workbookViewId="0">
      <selection activeCell="Q9" sqref="Q9"/>
    </sheetView>
  </sheetViews>
  <sheetFormatPr defaultColWidth="13.25" defaultRowHeight="15.75" customHeight="1"/>
  <cols>
    <col min="1" max="8" width="13.25" style="1055"/>
    <col min="9" max="12" width="0" style="1055" hidden="1" customWidth="1"/>
    <col min="13" max="13" width="22" style="1055" customWidth="1"/>
    <col min="14" max="14" width="21.5" style="1055" customWidth="1"/>
    <col min="15" max="15" width="21" style="1055" customWidth="1"/>
    <col min="16" max="16" width="21.125" style="1055" customWidth="1"/>
    <col min="17" max="16384" width="13.25" style="1055"/>
  </cols>
  <sheetData>
    <row r="1" spans="1:20" ht="12" thickBot="1">
      <c r="A1" s="1053" t="s">
        <v>692</v>
      </c>
      <c r="B1" s="1054" t="s">
        <v>1071</v>
      </c>
      <c r="C1" s="1053"/>
      <c r="D1" s="1053"/>
      <c r="E1" s="1053"/>
      <c r="F1" s="1053"/>
      <c r="G1" s="1053"/>
      <c r="H1" s="1053"/>
      <c r="I1" s="1053" t="s">
        <v>4297</v>
      </c>
      <c r="J1" s="1053"/>
      <c r="K1" s="1053"/>
      <c r="L1" s="1053"/>
      <c r="R1" s="1053"/>
      <c r="S1" s="1053"/>
      <c r="T1" s="1053"/>
    </row>
    <row r="2" spans="1:20" ht="33" customHeight="1" thickBot="1">
      <c r="A2" s="1056" t="s">
        <v>4297</v>
      </c>
      <c r="B2" s="1116" t="s">
        <v>4298</v>
      </c>
      <c r="C2" s="1116" t="s">
        <v>4299</v>
      </c>
      <c r="D2" s="1116" t="s">
        <v>4300</v>
      </c>
      <c r="E2" s="1117" t="s">
        <v>4301</v>
      </c>
      <c r="F2" s="1116" t="s">
        <v>4302</v>
      </c>
      <c r="G2" s="1116" t="s">
        <v>4303</v>
      </c>
      <c r="I2" s="1116" t="s">
        <v>4304</v>
      </c>
      <c r="J2" s="1116" t="s">
        <v>4305</v>
      </c>
      <c r="K2" s="1117" t="s">
        <v>4301</v>
      </c>
      <c r="L2" s="1116" t="s">
        <v>4303</v>
      </c>
      <c r="M2" s="1259" t="s">
        <v>4306</v>
      </c>
      <c r="N2" s="1259" t="s">
        <v>4309</v>
      </c>
      <c r="O2" s="1259" t="s">
        <v>4312</v>
      </c>
      <c r="P2" s="1259" t="s">
        <v>4316</v>
      </c>
    </row>
    <row r="3" spans="1:20" ht="32.25" customHeight="1" thickBot="1">
      <c r="B3" s="1116" t="s">
        <v>4320</v>
      </c>
      <c r="C3" s="1116" t="s">
        <v>4321</v>
      </c>
      <c r="D3" s="1116" t="s">
        <v>4322</v>
      </c>
      <c r="E3" s="1118" t="s">
        <v>4323</v>
      </c>
      <c r="F3" s="1116" t="s">
        <v>4324</v>
      </c>
      <c r="G3" s="1116" t="s">
        <v>4325</v>
      </c>
      <c r="I3" s="1116" t="s">
        <v>4326</v>
      </c>
      <c r="J3" s="1116" t="s">
        <v>4327</v>
      </c>
      <c r="K3" s="1118" t="s">
        <v>4323</v>
      </c>
      <c r="L3" s="1116" t="s">
        <v>4325</v>
      </c>
      <c r="M3" s="1259" t="s">
        <v>4306</v>
      </c>
      <c r="N3" s="1259" t="s">
        <v>4309</v>
      </c>
      <c r="O3" s="1259" t="s">
        <v>4313</v>
      </c>
      <c r="P3" s="1259" t="s">
        <v>4317</v>
      </c>
    </row>
    <row r="4" spans="1:20" ht="33" customHeight="1" thickBot="1">
      <c r="B4" s="1116" t="s">
        <v>4304</v>
      </c>
      <c r="C4" s="1116" t="s">
        <v>4305</v>
      </c>
      <c r="D4" s="1116" t="s">
        <v>4328</v>
      </c>
      <c r="E4" s="1116" t="s">
        <v>4329</v>
      </c>
      <c r="F4" s="1117" t="s">
        <v>4330</v>
      </c>
      <c r="G4" s="1116" t="s">
        <v>4331</v>
      </c>
      <c r="I4" s="1116" t="s">
        <v>4298</v>
      </c>
      <c r="J4" s="1116" t="s">
        <v>4332</v>
      </c>
      <c r="K4" s="1116" t="s">
        <v>4329</v>
      </c>
      <c r="L4" s="1116" t="s">
        <v>4331</v>
      </c>
      <c r="M4" s="1259" t="s">
        <v>4307</v>
      </c>
      <c r="N4" s="1259" t="s">
        <v>4310</v>
      </c>
      <c r="O4" s="1259" t="s">
        <v>4314</v>
      </c>
      <c r="P4" s="1259" t="s">
        <v>4318</v>
      </c>
    </row>
    <row r="5" spans="1:20" ht="32.25" customHeight="1" thickBot="1">
      <c r="B5" s="1116" t="s">
        <v>4326</v>
      </c>
      <c r="C5" s="1116" t="s">
        <v>4327</v>
      </c>
      <c r="D5" s="1116" t="s">
        <v>4333</v>
      </c>
      <c r="E5" s="1116" t="s">
        <v>4334</v>
      </c>
      <c r="F5" s="1118" t="s">
        <v>4335</v>
      </c>
      <c r="G5" s="1116" t="s">
        <v>4336</v>
      </c>
      <c r="I5" s="1116" t="s">
        <v>4320</v>
      </c>
      <c r="J5" s="1116" t="s">
        <v>4337</v>
      </c>
      <c r="K5" s="1116" t="s">
        <v>4334</v>
      </c>
      <c r="L5" s="1116" t="s">
        <v>4336</v>
      </c>
      <c r="M5" s="1259" t="s">
        <v>4307</v>
      </c>
      <c r="N5" s="1259" t="s">
        <v>4311</v>
      </c>
      <c r="O5" s="1259" t="s">
        <v>4314</v>
      </c>
      <c r="P5" s="1259" t="s">
        <v>4319</v>
      </c>
    </row>
    <row r="6" spans="1:20" ht="32.25" customHeight="1" thickBot="1">
      <c r="C6" s="1116" t="s">
        <v>4332</v>
      </c>
      <c r="G6" s="1116" t="s">
        <v>4338</v>
      </c>
      <c r="I6" s="1116" t="s">
        <v>4299</v>
      </c>
      <c r="J6" s="1116" t="s">
        <v>4300</v>
      </c>
      <c r="K6" s="1116" t="s">
        <v>4302</v>
      </c>
      <c r="L6" s="1116" t="s">
        <v>4339</v>
      </c>
      <c r="M6" s="1259" t="s">
        <v>4308</v>
      </c>
      <c r="O6" s="1259" t="s">
        <v>4315</v>
      </c>
    </row>
    <row r="7" spans="1:20" ht="32.25" customHeight="1">
      <c r="C7" s="1116" t="s">
        <v>4337</v>
      </c>
      <c r="G7" s="1116" t="s">
        <v>4340</v>
      </c>
      <c r="I7" s="1116" t="s">
        <v>4321</v>
      </c>
      <c r="J7" s="1116" t="s">
        <v>4322</v>
      </c>
      <c r="K7" s="1116" t="s">
        <v>4324</v>
      </c>
      <c r="L7" s="1116" t="s">
        <v>4341</v>
      </c>
      <c r="M7" s="1259" t="s">
        <v>4308</v>
      </c>
      <c r="O7" s="1259" t="s">
        <v>4315</v>
      </c>
    </row>
    <row r="8" spans="1:20" ht="32.25" customHeight="1">
      <c r="G8" s="1116" t="s">
        <v>4342</v>
      </c>
      <c r="I8" s="1063"/>
      <c r="J8" s="1116" t="s">
        <v>4328</v>
      </c>
      <c r="K8" s="1117" t="s">
        <v>4330</v>
      </c>
      <c r="L8" s="1117" t="s">
        <v>4343</v>
      </c>
    </row>
    <row r="9" spans="1:20" ht="32.25" customHeight="1">
      <c r="G9" s="1116" t="s">
        <v>4344</v>
      </c>
      <c r="I9" s="1063"/>
      <c r="J9" s="1116" t="s">
        <v>4333</v>
      </c>
      <c r="K9" s="1118" t="s">
        <v>4335</v>
      </c>
      <c r="L9" s="1118" t="s">
        <v>4345</v>
      </c>
    </row>
    <row r="10" spans="1:20" ht="12.6" customHeight="1">
      <c r="A10" s="1055">
        <f>SUM(B10:G10)</f>
        <v>30</v>
      </c>
      <c r="B10" s="1067">
        <v>4</v>
      </c>
      <c r="C10" s="1067">
        <v>6</v>
      </c>
      <c r="D10" s="1067">
        <v>4</v>
      </c>
      <c r="E10" s="1067">
        <v>4</v>
      </c>
      <c r="F10" s="1067">
        <v>4</v>
      </c>
      <c r="G10" s="1067">
        <v>8</v>
      </c>
      <c r="H10" s="1055">
        <f>SUM(I10:L10)</f>
        <v>30</v>
      </c>
      <c r="I10" s="1003">
        <v>6</v>
      </c>
      <c r="J10" s="1092">
        <v>8</v>
      </c>
      <c r="K10" s="1092">
        <v>8</v>
      </c>
      <c r="L10" s="1119">
        <v>8</v>
      </c>
    </row>
    <row r="11" spans="1:20" ht="17.100000000000001" customHeight="1">
      <c r="A11" s="1065" t="s">
        <v>1072</v>
      </c>
      <c r="B11" s="1065">
        <v>42</v>
      </c>
      <c r="C11" s="1065">
        <v>49</v>
      </c>
      <c r="D11" s="1065">
        <v>44</v>
      </c>
      <c r="E11" s="1065">
        <v>3</v>
      </c>
      <c r="F11" s="1065">
        <v>4</v>
      </c>
      <c r="G11" s="1065">
        <v>12</v>
      </c>
      <c r="I11" s="1066" t="s">
        <v>1042</v>
      </c>
      <c r="J11" s="1066" t="s">
        <v>1042</v>
      </c>
      <c r="K11" s="1066" t="s">
        <v>1042</v>
      </c>
      <c r="L11" s="1066" t="s">
        <v>1042</v>
      </c>
    </row>
    <row r="12" spans="1:20" ht="32.25" customHeight="1"/>
    <row r="15" spans="1:20" ht="11.25"/>
    <row r="16" spans="1:20" ht="11.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4D86419717B6944982BB2A313F535A5" ma:contentTypeVersion="12" ma:contentTypeDescription="Een nieuw document maken." ma:contentTypeScope="" ma:versionID="b1d4dfd86a8e8ab5d95cb7e948e4ac15">
  <xsd:schema xmlns:xsd="http://www.w3.org/2001/XMLSchema" xmlns:xs="http://www.w3.org/2001/XMLSchema" xmlns:p="http://schemas.microsoft.com/office/2006/metadata/properties" xmlns:ns2="afdd4c5d-a6cb-4b0e-8965-646c6a01ee70" xmlns:ns3="e2a13b96-007b-450b-bd7d-91ba06f7f78e" targetNamespace="http://schemas.microsoft.com/office/2006/metadata/properties" ma:root="true" ma:fieldsID="2c18a4522515824f4aff61e5a0a031de" ns2:_="" ns3:_="">
    <xsd:import namespace="afdd4c5d-a6cb-4b0e-8965-646c6a01ee70"/>
    <xsd:import namespace="e2a13b96-007b-450b-bd7d-91ba06f7f78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dd4c5d-a6cb-4b0e-8965-646c6a01ee7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2a13b96-007b-450b-bd7d-91ba06f7f78e" elementFormDefault="qualified">
    <xsd:import namespace="http://schemas.microsoft.com/office/2006/documentManagement/types"/>
    <xsd:import namespace="http://schemas.microsoft.com/office/infopath/2007/PartnerControls"/>
    <xsd:element name="SharedWithUsers" ma:index="13"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51D611-8F8C-4890-83AF-D154EF1C9BA4}">
  <ds:schemaRefs>
    <ds:schemaRef ds:uri="http://schemas.microsoft.com/sharepoint/v3/contenttype/forms"/>
  </ds:schemaRefs>
</ds:datastoreItem>
</file>

<file path=customXml/itemProps2.xml><?xml version="1.0" encoding="utf-8"?>
<ds:datastoreItem xmlns:ds="http://schemas.openxmlformats.org/officeDocument/2006/customXml" ds:itemID="{E4285C60-9244-4208-B48E-FA1A8CB6636F}">
  <ds:schemaRefs>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http://schemas.microsoft.com/office/infopath/2007/PartnerControls"/>
    <ds:schemaRef ds:uri="afdd4c5d-a6cb-4b0e-8965-646c6a01ee70"/>
    <ds:schemaRef ds:uri="http://purl.org/dc/dcmitype/"/>
    <ds:schemaRef ds:uri="http://purl.org/dc/terms/"/>
    <ds:schemaRef ds:uri="e2a13b96-007b-450b-bd7d-91ba06f7f78e"/>
    <ds:schemaRef ds:uri="http://www.w3.org/XML/1998/namespace"/>
  </ds:schemaRefs>
</ds:datastoreItem>
</file>

<file path=customXml/itemProps3.xml><?xml version="1.0" encoding="utf-8"?>
<ds:datastoreItem xmlns:ds="http://schemas.openxmlformats.org/officeDocument/2006/customXml" ds:itemID="{C9BFE402-7F98-4A25-9F56-138BE7B172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dd4c5d-a6cb-4b0e-8965-646c6a01ee70"/>
    <ds:schemaRef ds:uri="e2a13b96-007b-450b-bd7d-91ba06f7f7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50</vt:i4>
      </vt:variant>
    </vt:vector>
  </HeadingPairs>
  <TitlesOfParts>
    <vt:vector size="50" baseType="lpstr">
      <vt:lpstr>Gebruik</vt:lpstr>
      <vt:lpstr>Ur-vak-EC</vt:lpstr>
      <vt:lpstr>P-AN</vt:lpstr>
      <vt:lpstr>P-AnL</vt:lpstr>
      <vt:lpstr>P-Fy</vt:lpstr>
      <vt:lpstr>P-FyL</vt:lpstr>
      <vt:lpstr>P-Pa</vt:lpstr>
      <vt:lpstr>P-PL</vt:lpstr>
      <vt:lpstr>P-Ne</vt:lpstr>
      <vt:lpstr>P-NeL</vt:lpstr>
      <vt:lpstr>P-Bio</vt:lpstr>
      <vt:lpstr>P-BiL</vt:lpstr>
      <vt:lpstr>P-ME</vt:lpstr>
      <vt:lpstr>P-MeL</vt:lpstr>
      <vt:lpstr>P-EE</vt:lpstr>
      <vt:lpstr>P-EeL</vt:lpstr>
      <vt:lpstr>P-So</vt:lpstr>
      <vt:lpstr>P-SL</vt:lpstr>
      <vt:lpstr>P-Sc</vt:lpstr>
      <vt:lpstr>P-ScL</vt:lpstr>
      <vt:lpstr>BW</vt:lpstr>
      <vt:lpstr>BL</vt:lpstr>
      <vt:lpstr>EX</vt:lpstr>
      <vt:lpstr>EL</vt:lpstr>
      <vt:lpstr>CR</vt:lpstr>
      <vt:lpstr>CL</vt:lpstr>
      <vt:lpstr>AB</vt:lpstr>
      <vt:lpstr>AL</vt:lpstr>
      <vt:lpstr>FY</vt:lpstr>
      <vt:lpstr>FYL</vt:lpstr>
      <vt:lpstr>TH</vt:lpstr>
      <vt:lpstr>THL</vt:lpstr>
      <vt:lpstr>EM-EV</vt:lpstr>
      <vt:lpstr>EEL</vt:lpstr>
      <vt:lpstr>PA</vt:lpstr>
      <vt:lpstr>PAL</vt:lpstr>
      <vt:lpstr>NEU</vt:lpstr>
      <vt:lpstr>NEL</vt:lpstr>
      <vt:lpstr>MFA</vt:lpstr>
      <vt:lpstr>MFL</vt:lpstr>
      <vt:lpstr>FI</vt:lpstr>
      <vt:lpstr>FIL</vt:lpstr>
      <vt:lpstr>SO</vt:lpstr>
      <vt:lpstr>SOL</vt:lpstr>
      <vt:lpstr>KL</vt:lpstr>
      <vt:lpstr>Sch</vt:lpstr>
      <vt:lpstr>TOT</vt:lpstr>
      <vt:lpstr>Campus</vt:lpstr>
      <vt:lpstr>CS uren</vt:lpstr>
      <vt:lpstr>Blad3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Office-gebruiker</dc:creator>
  <cp:lastModifiedBy>Robert Muts. Medische Basis</cp:lastModifiedBy>
  <cp:lastPrinted>2017-10-04T08:23:53Z</cp:lastPrinted>
  <dcterms:created xsi:type="dcterms:W3CDTF">2017-01-31T10:59:10Z</dcterms:created>
  <dcterms:modified xsi:type="dcterms:W3CDTF">2020-06-05T12:12:02Z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0x010100F4D86419717B6944982BB2A313F535A5</vt:lpwstr>
  </property>
</Properties>
</file>